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10ec20bae247b002/Documents/"/>
    </mc:Choice>
  </mc:AlternateContent>
  <xr:revisionPtr revIDLastSave="1024" documentId="11_0B1D56BE9CDCCE836B02CE7A5FB0D4A9BBFD1C62" xr6:coauthVersionLast="47" xr6:coauthVersionMax="47" xr10:uidLastSave="{6AB246BE-A6F9-4C49-8FD4-1FFC7C6E641F}"/>
  <bookViews>
    <workbookView xWindow="-120" yWindow="-120" windowWidth="20730" windowHeight="11040" firstSheet="5" activeTab="9" xr2:uid="{00000000-000D-0000-FFFF-FFFF00000000}"/>
  </bookViews>
  <sheets>
    <sheet name="Jan 24" sheetId="2" r:id="rId1"/>
    <sheet name="Feb 24" sheetId="3" r:id="rId2"/>
    <sheet name="Mar 24" sheetId="4" r:id="rId3"/>
    <sheet name="Apr 24" sheetId="5" r:id="rId4"/>
    <sheet name="May 24" sheetId="8" r:id="rId5"/>
    <sheet name="Jun 24" sheetId="6" r:id="rId6"/>
    <sheet name="Jul 24" sheetId="9" r:id="rId7"/>
    <sheet name="Aug 24" sheetId="11" r:id="rId8"/>
    <sheet name="Sep 24" sheetId="7" r:id="rId9"/>
    <sheet name="Oct 24" sheetId="12" r:id="rId10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1" i="12" l="1"/>
  <c r="AC10" i="12"/>
  <c r="W34" i="12"/>
  <c r="Y40" i="12"/>
  <c r="AC40" i="12" s="1"/>
  <c r="Y39" i="12"/>
  <c r="AC39" i="12" s="1"/>
  <c r="Y38" i="12"/>
  <c r="AC38" i="12" s="1"/>
  <c r="Y37" i="12"/>
  <c r="Y36" i="12"/>
  <c r="AC36" i="12" s="1"/>
  <c r="Y35" i="12"/>
  <c r="AC35" i="12" s="1"/>
  <c r="Y33" i="12"/>
  <c r="AC33" i="12" s="1"/>
  <c r="Y32" i="12"/>
  <c r="Y31" i="12"/>
  <c r="Y30" i="12"/>
  <c r="AC30" i="12" s="1"/>
  <c r="Y29" i="12"/>
  <c r="AC29" i="12" s="1"/>
  <c r="Y28" i="12"/>
  <c r="Y27" i="12"/>
  <c r="AC27" i="12" s="1"/>
  <c r="Y26" i="12"/>
  <c r="Y19" i="12"/>
  <c r="AC19" i="12" s="1"/>
  <c r="Y18" i="12"/>
  <c r="Y17" i="12"/>
  <c r="AC17" i="12" s="1"/>
  <c r="Y16" i="12"/>
  <c r="AC16" i="12" s="1"/>
  <c r="Y15" i="12"/>
  <c r="AC15" i="12" s="1"/>
  <c r="Y14" i="12"/>
  <c r="AC14" i="12" s="1"/>
  <c r="Y13" i="12"/>
  <c r="Y12" i="12"/>
  <c r="AC12" i="12" s="1"/>
  <c r="Y11" i="12"/>
  <c r="AC11" i="12" s="1"/>
  <c r="Y9" i="12"/>
  <c r="Y8" i="12"/>
  <c r="AC8" i="12" s="1"/>
  <c r="W43" i="12"/>
  <c r="W21" i="12"/>
  <c r="S61" i="12"/>
  <c r="Q61" i="12"/>
  <c r="O61" i="12"/>
  <c r="M61" i="12"/>
  <c r="I61" i="12"/>
  <c r="G61" i="12"/>
  <c r="AA43" i="12"/>
  <c r="U43" i="12"/>
  <c r="S43" i="12"/>
  <c r="O43" i="12"/>
  <c r="M43" i="12"/>
  <c r="K43" i="12"/>
  <c r="I43" i="12"/>
  <c r="G43" i="12"/>
  <c r="AC42" i="12"/>
  <c r="AC37" i="12"/>
  <c r="Q34" i="12"/>
  <c r="Q43" i="12" s="1"/>
  <c r="AC32" i="12"/>
  <c r="AC31" i="12"/>
  <c r="AC28" i="12"/>
  <c r="AA21" i="12"/>
  <c r="U21" i="12"/>
  <c r="S21" i="12"/>
  <c r="S45" i="12" s="1"/>
  <c r="Q21" i="12"/>
  <c r="O21" i="12"/>
  <c r="M21" i="12"/>
  <c r="K21" i="12"/>
  <c r="K45" i="12" s="1"/>
  <c r="I21" i="12"/>
  <c r="G21" i="12"/>
  <c r="AC18" i="12"/>
  <c r="AC13" i="12"/>
  <c r="AC9" i="12"/>
  <c r="U45" i="12" l="1"/>
  <c r="O45" i="12"/>
  <c r="M45" i="12"/>
  <c r="G45" i="12"/>
  <c r="Y34" i="12"/>
  <c r="AC34" i="12" s="1"/>
  <c r="W45" i="12"/>
  <c r="I45" i="12"/>
  <c r="Q45" i="12"/>
  <c r="Y43" i="12"/>
  <c r="AC43" i="12" s="1"/>
  <c r="AC26" i="12"/>
  <c r="Y21" i="12"/>
  <c r="Y45" i="12" l="1"/>
  <c r="AC21" i="12"/>
  <c r="U44" i="7" l="1"/>
  <c r="U42" i="7"/>
  <c r="U20" i="7"/>
  <c r="S60" i="7"/>
  <c r="G20" i="7"/>
  <c r="I20" i="7"/>
  <c r="K20" i="7"/>
  <c r="M20" i="7"/>
  <c r="M44" i="7" s="1"/>
  <c r="O20" i="7"/>
  <c r="Q20" i="7"/>
  <c r="Q33" i="7"/>
  <c r="G42" i="7"/>
  <c r="G44" i="7" s="1"/>
  <c r="I42" i="7"/>
  <c r="K42" i="7"/>
  <c r="M42" i="7"/>
  <c r="O42" i="7"/>
  <c r="O44" i="7" s="1"/>
  <c r="Q42" i="7"/>
  <c r="I44" i="7"/>
  <c r="K44" i="7"/>
  <c r="Q44" i="7"/>
  <c r="G60" i="7"/>
  <c r="I60" i="7"/>
  <c r="M60" i="7"/>
  <c r="O60" i="7"/>
  <c r="Q60" i="7"/>
  <c r="Y42" i="7"/>
  <c r="S42" i="7"/>
  <c r="AA41" i="7"/>
  <c r="Y20" i="7"/>
  <c r="S20" i="7"/>
  <c r="W36" i="7" l="1"/>
  <c r="AA36" i="7" s="1"/>
  <c r="W17" i="7"/>
  <c r="AA17" i="7" s="1"/>
  <c r="S44" i="7"/>
  <c r="W13" i="7" l="1"/>
  <c r="AA13" i="7" s="1"/>
  <c r="W12" i="7"/>
  <c r="AA12" i="7" s="1"/>
  <c r="W25" i="7"/>
  <c r="W9" i="7"/>
  <c r="AA9" i="7" s="1"/>
  <c r="W37" i="7"/>
  <c r="AA37" i="7" s="1"/>
  <c r="W16" i="7"/>
  <c r="AA16" i="7" s="1"/>
  <c r="W33" i="7"/>
  <c r="AA33" i="7" s="1"/>
  <c r="W30" i="7"/>
  <c r="AA30" i="7" s="1"/>
  <c r="AA25" i="7" l="1"/>
  <c r="W34" i="7"/>
  <c r="AA34" i="7" s="1"/>
  <c r="W14" i="7"/>
  <c r="AA14" i="7" s="1"/>
  <c r="W35" i="7"/>
  <c r="AA35" i="7" s="1"/>
  <c r="W38" i="7"/>
  <c r="AA38" i="7" s="1"/>
  <c r="W26" i="7"/>
  <c r="AA26" i="7" s="1"/>
  <c r="W8" i="7"/>
  <c r="W11" i="7"/>
  <c r="AA11" i="7" s="1"/>
  <c r="W29" i="7"/>
  <c r="AA29" i="7" s="1"/>
  <c r="W28" i="7"/>
  <c r="AA28" i="7" s="1"/>
  <c r="W31" i="7"/>
  <c r="AA31" i="7" s="1"/>
  <c r="W39" i="7"/>
  <c r="AA39" i="7" s="1"/>
  <c r="W10" i="7" l="1"/>
  <c r="AA10" i="7" s="1"/>
  <c r="W15" i="7"/>
  <c r="AA15" i="7" s="1"/>
  <c r="W32" i="7"/>
  <c r="AA32" i="7" s="1"/>
  <c r="AA8" i="7"/>
  <c r="W18" i="7"/>
  <c r="AA18" i="7" s="1"/>
  <c r="W27" i="7"/>
  <c r="AA27" i="7" s="1"/>
  <c r="W20" i="7" l="1"/>
  <c r="AA20" i="7" s="1"/>
  <c r="W42" i="7"/>
  <c r="AA42" i="7" s="1"/>
  <c r="W44" i="7" l="1"/>
  <c r="Q33" i="11"/>
  <c r="U31" i="11"/>
  <c r="Y31" i="11" s="1"/>
  <c r="U28" i="11"/>
  <c r="Y28" i="11" s="1"/>
  <c r="S42" i="11"/>
  <c r="U30" i="11"/>
  <c r="Y30" i="11" s="1"/>
  <c r="S20" i="11"/>
  <c r="S44" i="11" l="1"/>
  <c r="U39" i="11" l="1"/>
  <c r="Y39" i="11" s="1"/>
  <c r="U38" i="11"/>
  <c r="Y38" i="11" s="1"/>
  <c r="U37" i="11"/>
  <c r="Y37" i="11" s="1"/>
  <c r="U36" i="11"/>
  <c r="Y36" i="11" s="1"/>
  <c r="U35" i="11"/>
  <c r="Y35" i="11" s="1"/>
  <c r="U34" i="11"/>
  <c r="Y34" i="11" s="1"/>
  <c r="U33" i="11"/>
  <c r="Y33" i="11" s="1"/>
  <c r="U32" i="11"/>
  <c r="Y32" i="11" s="1"/>
  <c r="U29" i="11"/>
  <c r="Y29" i="11" s="1"/>
  <c r="U27" i="11"/>
  <c r="Y27" i="11" s="1"/>
  <c r="U26" i="11"/>
  <c r="Y26" i="11" s="1"/>
  <c r="U25" i="11"/>
  <c r="Y25" i="11" s="1"/>
  <c r="U18" i="11"/>
  <c r="Y18" i="11" s="1"/>
  <c r="U17" i="11"/>
  <c r="Y17" i="11" s="1"/>
  <c r="U16" i="11"/>
  <c r="Y16" i="11" s="1"/>
  <c r="U15" i="11"/>
  <c r="Y15" i="11" s="1"/>
  <c r="U14" i="11"/>
  <c r="Y14" i="11" s="1"/>
  <c r="U13" i="11"/>
  <c r="Y13" i="11" s="1"/>
  <c r="U12" i="11"/>
  <c r="Y12" i="11" s="1"/>
  <c r="U11" i="11"/>
  <c r="Y11" i="11" s="1"/>
  <c r="U10" i="11"/>
  <c r="Y10" i="11" s="1"/>
  <c r="U9" i="11"/>
  <c r="Y9" i="11" s="1"/>
  <c r="U8" i="11"/>
  <c r="Y8" i="11" s="1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18" i="9"/>
  <c r="S17" i="9"/>
  <c r="S16" i="9"/>
  <c r="S15" i="9"/>
  <c r="S14" i="9"/>
  <c r="S13" i="9"/>
  <c r="S12" i="9"/>
  <c r="S11" i="9"/>
  <c r="S10" i="9"/>
  <c r="S9" i="9"/>
  <c r="S8" i="9"/>
  <c r="Q60" i="11"/>
  <c r="O60" i="11"/>
  <c r="M60" i="11"/>
  <c r="I60" i="11"/>
  <c r="G60" i="11"/>
  <c r="W42" i="11"/>
  <c r="Q42" i="11"/>
  <c r="O42" i="11"/>
  <c r="M42" i="11"/>
  <c r="K42" i="11"/>
  <c r="I42" i="11"/>
  <c r="G42" i="11"/>
  <c r="Y41" i="11"/>
  <c r="W20" i="11"/>
  <c r="Q20" i="11"/>
  <c r="O20" i="11"/>
  <c r="M20" i="11"/>
  <c r="K20" i="11"/>
  <c r="K44" i="11" s="1"/>
  <c r="I20" i="11"/>
  <c r="G20" i="11"/>
  <c r="G44" i="11" s="1"/>
  <c r="W8" i="9"/>
  <c r="M58" i="9"/>
  <c r="O58" i="9"/>
  <c r="Q58" i="9"/>
  <c r="Q40" i="9"/>
  <c r="Q20" i="9"/>
  <c r="I44" i="11" l="1"/>
  <c r="O44" i="11"/>
  <c r="Q44" i="11"/>
  <c r="M44" i="11"/>
  <c r="U20" i="11"/>
  <c r="Y20" i="11" s="1"/>
  <c r="U42" i="11"/>
  <c r="Y42" i="11" s="1"/>
  <c r="Q42" i="9"/>
  <c r="I58" i="9"/>
  <c r="G58" i="9"/>
  <c r="U40" i="9"/>
  <c r="O40" i="9"/>
  <c r="M40" i="9"/>
  <c r="K40" i="9"/>
  <c r="I40" i="9"/>
  <c r="G40" i="9"/>
  <c r="W39" i="9"/>
  <c r="W38" i="9"/>
  <c r="W36" i="9"/>
  <c r="W35" i="9"/>
  <c r="W34" i="9"/>
  <c r="W33" i="9"/>
  <c r="W32" i="9"/>
  <c r="W31" i="9"/>
  <c r="W30" i="9"/>
  <c r="W29" i="9"/>
  <c r="W28" i="9"/>
  <c r="W27" i="9"/>
  <c r="W26" i="9"/>
  <c r="U20" i="9"/>
  <c r="O20" i="9"/>
  <c r="O42" i="9" s="1"/>
  <c r="M20" i="9"/>
  <c r="M42" i="9" s="1"/>
  <c r="K20" i="9"/>
  <c r="I20" i="9"/>
  <c r="I42" i="9" s="1"/>
  <c r="G20" i="9"/>
  <c r="G42" i="9" s="1"/>
  <c r="W18" i="9"/>
  <c r="W17" i="9"/>
  <c r="W16" i="9"/>
  <c r="W15" i="9"/>
  <c r="W13" i="9"/>
  <c r="W12" i="9"/>
  <c r="W11" i="9"/>
  <c r="W10" i="9"/>
  <c r="W9" i="9"/>
  <c r="O38" i="8"/>
  <c r="O37" i="8"/>
  <c r="O36" i="8"/>
  <c r="O35" i="8"/>
  <c r="S35" i="8" s="1"/>
  <c r="O34" i="8"/>
  <c r="S34" i="8" s="1"/>
  <c r="O33" i="8"/>
  <c r="O32" i="8"/>
  <c r="O31" i="8"/>
  <c r="S31" i="8" s="1"/>
  <c r="O30" i="8"/>
  <c r="O29" i="8"/>
  <c r="O28" i="8"/>
  <c r="O27" i="8"/>
  <c r="S27" i="8" s="1"/>
  <c r="O26" i="8"/>
  <c r="O25" i="8"/>
  <c r="O18" i="8"/>
  <c r="O17" i="8"/>
  <c r="O16" i="8"/>
  <c r="O15" i="8"/>
  <c r="S15" i="8" s="1"/>
  <c r="O14" i="8"/>
  <c r="O13" i="8"/>
  <c r="O12" i="8"/>
  <c r="O11" i="8"/>
  <c r="S11" i="8" s="1"/>
  <c r="O10" i="8"/>
  <c r="O9" i="8"/>
  <c r="O8" i="8"/>
  <c r="K58" i="8"/>
  <c r="I58" i="8"/>
  <c r="G58" i="8"/>
  <c r="Q40" i="8"/>
  <c r="M40" i="8"/>
  <c r="K40" i="8"/>
  <c r="I40" i="8"/>
  <c r="G40" i="8"/>
  <c r="S39" i="8"/>
  <c r="S38" i="8"/>
  <c r="S37" i="8"/>
  <c r="S36" i="8"/>
  <c r="S33" i="8"/>
  <c r="S32" i="8"/>
  <c r="S30" i="8"/>
  <c r="S29" i="8"/>
  <c r="S28" i="8"/>
  <c r="S26" i="8"/>
  <c r="Q20" i="8"/>
  <c r="M20" i="8"/>
  <c r="M42" i="8" s="1"/>
  <c r="K20" i="8"/>
  <c r="I20" i="8"/>
  <c r="G20" i="8"/>
  <c r="S18" i="8"/>
  <c r="S17" i="8"/>
  <c r="S16" i="8"/>
  <c r="S14" i="8"/>
  <c r="S13" i="8"/>
  <c r="S12" i="8"/>
  <c r="S10" i="8"/>
  <c r="S9" i="8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18" i="6"/>
  <c r="Q17" i="6"/>
  <c r="Q16" i="6"/>
  <c r="Q15" i="6"/>
  <c r="Q14" i="6"/>
  <c r="Q13" i="6"/>
  <c r="Q12" i="6"/>
  <c r="Q11" i="6"/>
  <c r="Q10" i="6"/>
  <c r="Q9" i="6"/>
  <c r="Q8" i="6"/>
  <c r="M58" i="6"/>
  <c r="O40" i="6"/>
  <c r="O20" i="6"/>
  <c r="U44" i="11" l="1"/>
  <c r="S40" i="9"/>
  <c r="W40" i="9" s="1"/>
  <c r="K42" i="9"/>
  <c r="S20" i="9"/>
  <c r="W20" i="9" s="1"/>
  <c r="S42" i="9"/>
  <c r="W25" i="9"/>
  <c r="O20" i="8"/>
  <c r="S8" i="8"/>
  <c r="I42" i="8"/>
  <c r="O40" i="8"/>
  <c r="O42" i="8" s="1"/>
  <c r="K42" i="8"/>
  <c r="G42" i="8"/>
  <c r="S20" i="8"/>
  <c r="S40" i="8"/>
  <c r="S25" i="8"/>
  <c r="O42" i="6"/>
  <c r="K58" i="6"/>
  <c r="U38" i="6"/>
  <c r="U35" i="6"/>
  <c r="U31" i="6"/>
  <c r="U30" i="6"/>
  <c r="U28" i="6"/>
  <c r="U27" i="6"/>
  <c r="U26" i="6"/>
  <c r="U16" i="6"/>
  <c r="U15" i="6"/>
  <c r="U13" i="6"/>
  <c r="U12" i="6"/>
  <c r="U11" i="6"/>
  <c r="U9" i="6"/>
  <c r="U8" i="6"/>
  <c r="M40" i="6"/>
  <c r="U17" i="6"/>
  <c r="U14" i="6"/>
  <c r="M20" i="6"/>
  <c r="M42" i="6" s="1"/>
  <c r="I58" i="6"/>
  <c r="G58" i="6"/>
  <c r="S40" i="6"/>
  <c r="K40" i="6"/>
  <c r="I40" i="6"/>
  <c r="G40" i="6"/>
  <c r="U39" i="6"/>
  <c r="U37" i="6"/>
  <c r="U36" i="6"/>
  <c r="U34" i="6"/>
  <c r="U33" i="6"/>
  <c r="U32" i="6"/>
  <c r="U29" i="6"/>
  <c r="U25" i="6"/>
  <c r="S20" i="6"/>
  <c r="K20" i="6"/>
  <c r="I20" i="6"/>
  <c r="I42" i="6" s="1"/>
  <c r="G20" i="6"/>
  <c r="U18" i="6"/>
  <c r="U10" i="6"/>
  <c r="I57" i="5"/>
  <c r="G57" i="5"/>
  <c r="O46" i="5"/>
  <c r="O39" i="5"/>
  <c r="K39" i="5"/>
  <c r="I39" i="5"/>
  <c r="G39" i="5"/>
  <c r="Q38" i="5"/>
  <c r="M37" i="5"/>
  <c r="Q37" i="5" s="1"/>
  <c r="M36" i="5"/>
  <c r="Q36" i="5" s="1"/>
  <c r="M35" i="5"/>
  <c r="Q35" i="5" s="1"/>
  <c r="M34" i="5"/>
  <c r="Q34" i="5" s="1"/>
  <c r="M33" i="5"/>
  <c r="Q33" i="5" s="1"/>
  <c r="M32" i="5"/>
  <c r="Q32" i="5" s="1"/>
  <c r="M31" i="5"/>
  <c r="Q31" i="5" s="1"/>
  <c r="Q30" i="5"/>
  <c r="R30" i="5" s="1"/>
  <c r="M30" i="5"/>
  <c r="M29" i="5"/>
  <c r="Q29" i="5" s="1"/>
  <c r="Q28" i="5"/>
  <c r="M28" i="5"/>
  <c r="M27" i="5"/>
  <c r="Q27" i="5" s="1"/>
  <c r="Q26" i="5"/>
  <c r="M26" i="5"/>
  <c r="M25" i="5"/>
  <c r="Q25" i="5" s="1"/>
  <c r="Q24" i="5"/>
  <c r="M24" i="5"/>
  <c r="O19" i="5"/>
  <c r="Q19" i="5" s="1"/>
  <c r="K19" i="5"/>
  <c r="K41" i="5" s="1"/>
  <c r="I19" i="5"/>
  <c r="I41" i="5" s="1"/>
  <c r="G19" i="5"/>
  <c r="G41" i="5" s="1"/>
  <c r="Q17" i="5"/>
  <c r="M17" i="5"/>
  <c r="M16" i="5"/>
  <c r="Q16" i="5" s="1"/>
  <c r="Q15" i="5"/>
  <c r="M15" i="5"/>
  <c r="M14" i="5"/>
  <c r="M13" i="5"/>
  <c r="Q13" i="5" s="1"/>
  <c r="M12" i="5"/>
  <c r="Q12" i="5" s="1"/>
  <c r="M11" i="5"/>
  <c r="Q11" i="5" s="1"/>
  <c r="M10" i="5"/>
  <c r="Q10" i="5" s="1"/>
  <c r="M9" i="5"/>
  <c r="M19" i="5" s="1"/>
  <c r="M8" i="5"/>
  <c r="Q8" i="5" s="1"/>
  <c r="R30" i="4"/>
  <c r="O46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17" i="4"/>
  <c r="M16" i="4"/>
  <c r="M15" i="4"/>
  <c r="M14" i="4"/>
  <c r="M13" i="4"/>
  <c r="M12" i="4"/>
  <c r="M11" i="4"/>
  <c r="M10" i="4"/>
  <c r="M9" i="4"/>
  <c r="M8" i="4"/>
  <c r="K19" i="4"/>
  <c r="K39" i="4"/>
  <c r="K41" i="4" s="1"/>
  <c r="Q38" i="4"/>
  <c r="Q37" i="4"/>
  <c r="Q36" i="4"/>
  <c r="Q35" i="4"/>
  <c r="Q34" i="4"/>
  <c r="Q33" i="4"/>
  <c r="Q26" i="4"/>
  <c r="Q24" i="4"/>
  <c r="Q17" i="4"/>
  <c r="O39" i="4"/>
  <c r="I39" i="4"/>
  <c r="G39" i="4"/>
  <c r="O19" i="4"/>
  <c r="Q32" i="4"/>
  <c r="Q31" i="4"/>
  <c r="Q30" i="4"/>
  <c r="Q29" i="4"/>
  <c r="Q28" i="4"/>
  <c r="Q25" i="4"/>
  <c r="Q16" i="4"/>
  <c r="Q15" i="4"/>
  <c r="Q13" i="4"/>
  <c r="Q12" i="4"/>
  <c r="Q11" i="4"/>
  <c r="Q10" i="4"/>
  <c r="Q9" i="4"/>
  <c r="I57" i="4"/>
  <c r="I19" i="4"/>
  <c r="I41" i="4"/>
  <c r="G57" i="4"/>
  <c r="G19" i="4"/>
  <c r="G41" i="4" s="1"/>
  <c r="G27" i="3"/>
  <c r="G21" i="3"/>
  <c r="G13" i="3"/>
  <c r="G43" i="3"/>
  <c r="G25" i="3"/>
  <c r="G42" i="2"/>
  <c r="G24" i="2"/>
  <c r="G12" i="2"/>
  <c r="K42" i="6" l="1"/>
  <c r="G42" i="6"/>
  <c r="Q20" i="6"/>
  <c r="Q40" i="6"/>
  <c r="U40" i="6" s="1"/>
  <c r="M39" i="5"/>
  <c r="Q39" i="5" s="1"/>
  <c r="Q9" i="5"/>
  <c r="M19" i="4"/>
  <c r="Q8" i="4"/>
  <c r="Q27" i="4"/>
  <c r="M39" i="4"/>
  <c r="Q39" i="4" s="1"/>
  <c r="M41" i="4"/>
  <c r="Q19" i="4"/>
  <c r="Q42" i="6" l="1"/>
  <c r="U20" i="6"/>
  <c r="M41" i="5"/>
</calcChain>
</file>

<file path=xl/sharedStrings.xml><?xml version="1.0" encoding="utf-8"?>
<sst xmlns="http://schemas.openxmlformats.org/spreadsheetml/2006/main" count="646" uniqueCount="108">
  <si>
    <t>HOA PROPOSED Financial Report SunDance</t>
  </si>
  <si>
    <t>January 1, 2024 thru January 31,2024</t>
  </si>
  <si>
    <t>INCOME</t>
  </si>
  <si>
    <t>Entertainment Ticket Sales</t>
  </si>
  <si>
    <t>Food Sales</t>
  </si>
  <si>
    <t>HOA Dues And Food</t>
  </si>
  <si>
    <t xml:space="preserve">Interest </t>
  </si>
  <si>
    <t>Directory</t>
  </si>
  <si>
    <t>Total Income</t>
  </si>
  <si>
    <t>Expenses</t>
  </si>
  <si>
    <t>Decorations</t>
  </si>
  <si>
    <t>Entertainment</t>
  </si>
  <si>
    <t>Fees and Charges</t>
  </si>
  <si>
    <t>Flags Replaced</t>
  </si>
  <si>
    <t xml:space="preserve"> </t>
  </si>
  <si>
    <t>Food &amp; Dining</t>
  </si>
  <si>
    <t>Newsletter Printing</t>
  </si>
  <si>
    <t>Office Supplies</t>
  </si>
  <si>
    <t>Total Expenses</t>
  </si>
  <si>
    <t>Overall Total</t>
  </si>
  <si>
    <t>HOA Checking Accounts</t>
  </si>
  <si>
    <t>Ending Balance 875 Regular Checking</t>
  </si>
  <si>
    <t>Ending Balance 6439 Newsletter Checking</t>
  </si>
  <si>
    <t>Ending Balance 6311 Savings</t>
  </si>
  <si>
    <t>Cash Box Fund</t>
  </si>
  <si>
    <t>Petty Cash</t>
  </si>
  <si>
    <t>Total Assets</t>
  </si>
  <si>
    <t>February 1, 2024 thru February 29,2024</t>
  </si>
  <si>
    <t>Directory Income</t>
  </si>
  <si>
    <t>HOA Dues</t>
  </si>
  <si>
    <t>Misc Unclassified Income</t>
  </si>
  <si>
    <t>Newsletter Ads</t>
  </si>
  <si>
    <t>Legal Fee</t>
  </si>
  <si>
    <t>Misc Unclassified</t>
  </si>
  <si>
    <t>Two Months - Jan &amp; Feb</t>
  </si>
  <si>
    <t>Sales Tax</t>
  </si>
  <si>
    <t>includes $10.00 for Movie Night (Dawn)</t>
  </si>
  <si>
    <t>Escrow Amount Flag/Memorial Garden</t>
  </si>
  <si>
    <t>March 1, 2024 thru March 31,2024</t>
  </si>
  <si>
    <t>ACTUAL</t>
  </si>
  <si>
    <t>YTD ACT</t>
  </si>
  <si>
    <t>APPROVED</t>
  </si>
  <si>
    <t>YTD</t>
  </si>
  <si>
    <t>2/1/24 - 2/29/24</t>
  </si>
  <si>
    <t>3/1/24 - 3/31/24</t>
  </si>
  <si>
    <t>4/1/24 - 4/30/24</t>
  </si>
  <si>
    <t>2/1/24 - 4/30/24</t>
  </si>
  <si>
    <t>TOTAL BUDGET</t>
  </si>
  <si>
    <t>COMP ACT - BUDGET</t>
  </si>
  <si>
    <t>Entertainment Tickets</t>
  </si>
  <si>
    <t>*</t>
  </si>
  <si>
    <t>Flag/Memorial Garden Fund</t>
  </si>
  <si>
    <t>**</t>
  </si>
  <si>
    <t>Fun Fun</t>
  </si>
  <si>
    <t>***</t>
  </si>
  <si>
    <t>Sundance Contributions</t>
  </si>
  <si>
    <t>Equipment Maintenance</t>
  </si>
  <si>
    <t>****</t>
  </si>
  <si>
    <t xml:space="preserve">We will be over budget </t>
  </si>
  <si>
    <t>in approx 4 months</t>
  </si>
  <si>
    <t xml:space="preserve">Directory </t>
  </si>
  <si>
    <t xml:space="preserve">without changing to the </t>
  </si>
  <si>
    <t>Insurance</t>
  </si>
  <si>
    <t>To Pay in May</t>
  </si>
  <si>
    <t xml:space="preserve">electronic method of </t>
  </si>
  <si>
    <t>Sunshine Club</t>
  </si>
  <si>
    <t>getting the newsletter</t>
  </si>
  <si>
    <t>Website Renewal</t>
  </si>
  <si>
    <t>Pay EOY</t>
  </si>
  <si>
    <t xml:space="preserve">Paid HOA Insureance in May - $2659.80 = leaving </t>
  </si>
  <si>
    <t>($10.00 for Dawn Movie Night)</t>
  </si>
  <si>
    <t>*   Paid Jan &amp; Feb</t>
  </si>
  <si>
    <t xml:space="preserve">* $1350 Sun 4th Qtr </t>
  </si>
  <si>
    <t>* $1350 Transferred to Savings</t>
  </si>
  <si>
    <t>** Pd 4th Qtr Tax+Penalty</t>
  </si>
  <si>
    <t>** Donation Ron Trinkl</t>
  </si>
  <si>
    <t xml:space="preserve">*** $80 Flocking </t>
  </si>
  <si>
    <t xml:space="preserve">*** $130 Flocking </t>
  </si>
  <si>
    <t>**** $225 Piano Repair</t>
  </si>
  <si>
    <t>April 1, 2024 thru April 30, 2024</t>
  </si>
  <si>
    <t>May 1, 2024 thru May 31,2024</t>
  </si>
  <si>
    <t>5/1/24 - 5/31/24</t>
  </si>
  <si>
    <t>2/1/24 - 5/31/24</t>
  </si>
  <si>
    <t>Newsletter Sub</t>
  </si>
  <si>
    <t>Pay June</t>
  </si>
  <si>
    <t>Paid the Yearly Insurance Bill in May</t>
  </si>
  <si>
    <t>Ending Balance 6429 Newsletter Checking</t>
  </si>
  <si>
    <t xml:space="preserve">Moved $1150 from cking - total returned to savings is $2500 </t>
  </si>
  <si>
    <t>which was moved in Feb</t>
  </si>
  <si>
    <t>Jun 1, 2024 thru Jun 30,2024</t>
  </si>
  <si>
    <t>6/1/24 - 6/30/24</t>
  </si>
  <si>
    <t>2/1/24 - 6/30/24</t>
  </si>
  <si>
    <t>Jul 1, 2024 thru Jul 31,2024</t>
  </si>
  <si>
    <t>7/1/24 - 7/31/24</t>
  </si>
  <si>
    <t>2/1/24 - 7/31/24</t>
  </si>
  <si>
    <t>Newsletter printing did not clear the bank until 8-1-24</t>
  </si>
  <si>
    <t>Aug 1, 2024 thru Aug 31,2024</t>
  </si>
  <si>
    <t>8/1/24 - 8/31/24</t>
  </si>
  <si>
    <t>2/1/24 - 8/31/24</t>
  </si>
  <si>
    <t>Golf Cart Repairs - Authorized by Board</t>
  </si>
  <si>
    <t>($10.00 for Marilyn Movie Night)</t>
  </si>
  <si>
    <t>9/1/24 - 9/30/24</t>
  </si>
  <si>
    <t>2/1/24 - 9/30/24</t>
  </si>
  <si>
    <t>Sep 1, 2024 thru Sep 30,2024</t>
  </si>
  <si>
    <t>Oct 1, 2024 thru Oct 30,2024</t>
  </si>
  <si>
    <t>10/1/24-10/31/24</t>
  </si>
  <si>
    <t>2/1/24 - 10/31/24</t>
  </si>
  <si>
    <t>Escrow Flag/Memorial Garden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</si>
</sst>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_([$$-409]* #,##0.00_);_([$$-409]* \(#,##0.00\);_([$$-409]* &quot;-&quot;??_);_(@_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1" fillId="2" borderId="0" xfId="0" applyNumberFormat="1" applyFont="1" applyFill="1"/>
    <xf numFmtId="6" fontId="0" fillId="0" borderId="0" xfId="0" applyNumberFormat="1"/>
    <xf numFmtId="164" fontId="1" fillId="3" borderId="0" xfId="0" applyNumberFormat="1" applyFont="1" applyFill="1"/>
    <xf numFmtId="0" fontId="1" fillId="3" borderId="0" xfId="0" applyFont="1" applyFill="1"/>
    <xf numFmtId="164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04CDF-7402-4394-A45F-5A0B7BF376F4}">
  <dimension ref="A1:J42"/>
  <sheetViews>
    <sheetView workbookViewId="0"/>
  </sheetViews>
  <sheetFormatPr defaultRowHeight="15" x14ac:dyDescent="0.25"/>
  <cols>
    <col min="7" max="7" width="13.140625" customWidth="1"/>
    <col min="8" max="8" width="10.7109375" customWidth="1"/>
  </cols>
  <sheetData>
    <row r="1" spans="1:7" x14ac:dyDescent="0.25">
      <c r="C1" s="3" t="s">
        <v>0</v>
      </c>
      <c r="D1" s="3"/>
      <c r="E1" s="3"/>
      <c r="F1" s="3"/>
      <c r="G1" s="3"/>
    </row>
    <row r="2" spans="1:7" x14ac:dyDescent="0.25">
      <c r="C2" s="3"/>
      <c r="D2" s="3"/>
      <c r="E2" s="3"/>
      <c r="F2" s="3"/>
      <c r="G2" s="3"/>
    </row>
    <row r="3" spans="1:7" x14ac:dyDescent="0.25">
      <c r="C3" s="3" t="s">
        <v>1</v>
      </c>
      <c r="D3" s="3"/>
      <c r="E3" s="3"/>
      <c r="F3" s="3"/>
      <c r="G3" s="3"/>
    </row>
    <row r="4" spans="1:7" x14ac:dyDescent="0.25">
      <c r="D4" s="3"/>
      <c r="E4" s="3"/>
      <c r="F4" s="3"/>
      <c r="G4" s="3"/>
    </row>
    <row r="5" spans="1:7" x14ac:dyDescent="0.25">
      <c r="A5" s="3" t="s">
        <v>2</v>
      </c>
    </row>
    <row r="6" spans="1:7" x14ac:dyDescent="0.25">
      <c r="B6" t="s">
        <v>3</v>
      </c>
      <c r="G6" s="1">
        <v>535</v>
      </c>
    </row>
    <row r="7" spans="1:7" x14ac:dyDescent="0.25">
      <c r="B7" t="s">
        <v>4</v>
      </c>
      <c r="G7" s="1">
        <v>298.5</v>
      </c>
    </row>
    <row r="8" spans="1:7" x14ac:dyDescent="0.25">
      <c r="B8" t="s">
        <v>5</v>
      </c>
      <c r="G8" s="1">
        <v>439</v>
      </c>
    </row>
    <row r="9" spans="1:7" x14ac:dyDescent="0.25">
      <c r="B9" t="s">
        <v>6</v>
      </c>
      <c r="G9" s="1">
        <v>0.19</v>
      </c>
    </row>
    <row r="10" spans="1:7" x14ac:dyDescent="0.25">
      <c r="B10" t="s">
        <v>7</v>
      </c>
      <c r="G10" s="1">
        <v>55</v>
      </c>
    </row>
    <row r="11" spans="1:7" x14ac:dyDescent="0.25">
      <c r="G11" s="1"/>
    </row>
    <row r="12" spans="1:7" x14ac:dyDescent="0.25">
      <c r="B12" s="3" t="s">
        <v>8</v>
      </c>
      <c r="C12" s="3"/>
      <c r="G12" s="2">
        <f>SUM(G6:G10)</f>
        <v>1327.69</v>
      </c>
    </row>
    <row r="13" spans="1:7" x14ac:dyDescent="0.25">
      <c r="G13" s="1"/>
    </row>
    <row r="14" spans="1:7" x14ac:dyDescent="0.25">
      <c r="G14" s="1"/>
    </row>
    <row r="15" spans="1:7" x14ac:dyDescent="0.25">
      <c r="A15" s="3" t="s">
        <v>9</v>
      </c>
      <c r="G15" s="1"/>
    </row>
    <row r="16" spans="1:7" x14ac:dyDescent="0.25">
      <c r="B16" t="s">
        <v>10</v>
      </c>
      <c r="G16" s="1">
        <v>178.38</v>
      </c>
    </row>
    <row r="17" spans="1:10" x14ac:dyDescent="0.25">
      <c r="B17" t="s">
        <v>11</v>
      </c>
      <c r="G17" s="1">
        <v>1600</v>
      </c>
    </row>
    <row r="18" spans="1:10" x14ac:dyDescent="0.25">
      <c r="B18" t="s">
        <v>12</v>
      </c>
      <c r="G18" s="1">
        <v>10</v>
      </c>
    </row>
    <row r="19" spans="1:10" x14ac:dyDescent="0.25">
      <c r="B19" t="s">
        <v>13</v>
      </c>
      <c r="F19" t="s">
        <v>14</v>
      </c>
      <c r="G19" s="1">
        <v>58.96</v>
      </c>
    </row>
    <row r="20" spans="1:10" x14ac:dyDescent="0.25">
      <c r="B20" t="s">
        <v>15</v>
      </c>
      <c r="G20" s="1">
        <v>251.72</v>
      </c>
    </row>
    <row r="21" spans="1:10" x14ac:dyDescent="0.25">
      <c r="B21" t="s">
        <v>16</v>
      </c>
      <c r="G21" s="1">
        <v>544.4</v>
      </c>
    </row>
    <row r="22" spans="1:10" x14ac:dyDescent="0.25">
      <c r="B22" t="s">
        <v>17</v>
      </c>
      <c r="G22" s="1">
        <v>332.53</v>
      </c>
    </row>
    <row r="23" spans="1:10" x14ac:dyDescent="0.25">
      <c r="G23" s="1"/>
    </row>
    <row r="24" spans="1:10" x14ac:dyDescent="0.25">
      <c r="B24" s="3" t="s">
        <v>18</v>
      </c>
      <c r="C24" s="3"/>
      <c r="G24" s="2">
        <f>SUM(G16:G23)</f>
        <v>2975.99</v>
      </c>
    </row>
    <row r="25" spans="1:10" x14ac:dyDescent="0.25">
      <c r="G25" s="1"/>
    </row>
    <row r="26" spans="1:10" x14ac:dyDescent="0.25">
      <c r="B26" s="3" t="s">
        <v>19</v>
      </c>
      <c r="C26" s="3"/>
      <c r="G26" s="2">
        <v>-1648.34</v>
      </c>
    </row>
    <row r="27" spans="1:10" x14ac:dyDescent="0.25">
      <c r="G27" s="1"/>
    </row>
    <row r="28" spans="1:10" x14ac:dyDescent="0.25">
      <c r="G28" s="1"/>
    </row>
    <row r="29" spans="1:10" x14ac:dyDescent="0.25">
      <c r="A29" s="3" t="s">
        <v>20</v>
      </c>
      <c r="B29" s="3"/>
      <c r="C29" s="3"/>
      <c r="D29" s="3"/>
      <c r="E29" s="3"/>
      <c r="F29" s="3"/>
      <c r="G29" s="2"/>
      <c r="H29" s="3"/>
      <c r="I29" s="3"/>
      <c r="J29" s="3"/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3" t="s">
        <v>21</v>
      </c>
      <c r="B31" s="3"/>
      <c r="C31" s="3"/>
      <c r="D31" s="3"/>
      <c r="E31" s="3"/>
      <c r="F31" s="3"/>
      <c r="G31" s="2">
        <v>5940.41</v>
      </c>
      <c r="H31" s="3"/>
      <c r="I31" s="3"/>
      <c r="J31" s="3"/>
    </row>
    <row r="32" spans="1:10" x14ac:dyDescent="0.25">
      <c r="A32" s="3"/>
      <c r="B32" s="3"/>
      <c r="C32" s="3"/>
      <c r="D32" s="3"/>
      <c r="E32" s="3"/>
      <c r="F32" s="3"/>
      <c r="G32" s="2"/>
      <c r="H32" s="3"/>
      <c r="I32" s="3"/>
      <c r="J32" s="3"/>
    </row>
    <row r="33" spans="1:10" x14ac:dyDescent="0.25">
      <c r="A33" s="3" t="s">
        <v>22</v>
      </c>
      <c r="B33" s="3"/>
      <c r="C33" s="3"/>
      <c r="D33" s="3"/>
      <c r="E33" s="3"/>
      <c r="F33" s="3"/>
      <c r="G33" s="2">
        <v>-134.51</v>
      </c>
      <c r="H33" s="3"/>
      <c r="I33" s="3"/>
      <c r="J33" s="3"/>
    </row>
    <row r="34" spans="1:10" x14ac:dyDescent="0.25">
      <c r="A34" s="3"/>
      <c r="B34" s="3"/>
      <c r="C34" s="3"/>
      <c r="D34" s="3"/>
      <c r="E34" s="3"/>
      <c r="F34" s="3"/>
      <c r="G34" s="2"/>
      <c r="H34" s="3"/>
      <c r="I34" s="3"/>
      <c r="J34" s="3"/>
    </row>
    <row r="35" spans="1:10" x14ac:dyDescent="0.25">
      <c r="A35" s="3" t="s">
        <v>23</v>
      </c>
      <c r="B35" s="3"/>
      <c r="C35" s="3"/>
      <c r="D35" s="3"/>
      <c r="E35" s="3"/>
      <c r="F35" s="3"/>
      <c r="G35" s="2">
        <v>6819.2</v>
      </c>
      <c r="H35" s="3"/>
      <c r="I35" s="3"/>
      <c r="J35" s="3"/>
    </row>
    <row r="36" spans="1:10" x14ac:dyDescent="0.25">
      <c r="A36" s="3"/>
      <c r="B36" s="3"/>
      <c r="C36" s="3"/>
      <c r="D36" s="3"/>
      <c r="E36" s="3"/>
      <c r="F36" s="3"/>
      <c r="G36" s="2"/>
      <c r="H36" s="3"/>
      <c r="I36" s="3"/>
      <c r="J36" s="3"/>
    </row>
    <row r="37" spans="1:10" x14ac:dyDescent="0.25">
      <c r="A37" s="2" t="s">
        <v>24</v>
      </c>
      <c r="B37" s="2"/>
      <c r="C37" s="2"/>
      <c r="D37" s="2"/>
      <c r="E37" s="2"/>
      <c r="F37" s="2"/>
      <c r="G37" s="2">
        <v>100</v>
      </c>
      <c r="H37" s="3"/>
      <c r="I37" s="3"/>
      <c r="J37" s="3"/>
    </row>
    <row r="38" spans="1:10" x14ac:dyDescent="0.25">
      <c r="A38" s="2"/>
      <c r="B38" s="2"/>
      <c r="C38" s="2"/>
      <c r="D38" s="2"/>
      <c r="E38" s="2"/>
      <c r="F38" s="2"/>
      <c r="G38" s="2"/>
      <c r="H38" s="3"/>
      <c r="I38" s="3"/>
      <c r="J38" s="3"/>
    </row>
    <row r="39" spans="1:10" x14ac:dyDescent="0.25">
      <c r="A39" s="2" t="s">
        <v>25</v>
      </c>
      <c r="B39" s="2"/>
      <c r="C39" s="2"/>
      <c r="D39" s="2"/>
      <c r="E39" s="2"/>
      <c r="F39" s="2"/>
      <c r="G39" s="2">
        <v>33.79</v>
      </c>
    </row>
    <row r="42" spans="1:10" x14ac:dyDescent="0.25">
      <c r="A42" s="3" t="s">
        <v>26</v>
      </c>
      <c r="G42" s="2">
        <f>SUM(G31:G40)</f>
        <v>12758.89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2718A-D820-49B1-91C9-4B5351BE64C1}">
  <dimension ref="A1:AC62"/>
  <sheetViews>
    <sheetView tabSelected="1" topLeftCell="A36" workbookViewId="0">
      <selection activeCell="U61" sqref="U61"/>
    </sheetView>
  </sheetViews>
  <sheetFormatPr defaultRowHeight="15" x14ac:dyDescent="0.25"/>
  <cols>
    <col min="7" max="19" width="9.140625" hidden="1" customWidth="1"/>
    <col min="20" max="20" width="0" hidden="1" customWidth="1"/>
    <col min="21" max="21" width="12.140625" customWidth="1"/>
    <col min="22" max="22" width="10.7109375" customWidth="1"/>
    <col min="23" max="23" width="12.28515625" customWidth="1"/>
    <col min="25" max="25" width="12.140625" customWidth="1"/>
    <col min="27" max="27" width="11.5703125" customWidth="1"/>
    <col min="29" max="29" width="11.85546875" customWidth="1"/>
  </cols>
  <sheetData>
    <row r="1" spans="1:29" x14ac:dyDescent="0.25">
      <c r="C1" s="3" t="s">
        <v>0</v>
      </c>
      <c r="D1" s="3"/>
      <c r="E1" s="3"/>
      <c r="F1" s="3"/>
      <c r="G1" s="3"/>
    </row>
    <row r="2" spans="1:29" x14ac:dyDescent="0.25">
      <c r="C2" s="3"/>
      <c r="D2" s="3"/>
      <c r="E2" s="3"/>
      <c r="F2" s="3"/>
      <c r="G2" s="3"/>
    </row>
    <row r="3" spans="1:29" x14ac:dyDescent="0.25">
      <c r="C3" s="3" t="s">
        <v>104</v>
      </c>
      <c r="D3" s="3"/>
      <c r="E3" s="3"/>
      <c r="F3" s="3"/>
      <c r="G3" s="3"/>
    </row>
    <row r="4" spans="1:29" x14ac:dyDescent="0.25">
      <c r="C4" s="3"/>
      <c r="D4" s="3"/>
      <c r="E4" s="3"/>
      <c r="F4" s="3"/>
      <c r="G4" s="3"/>
    </row>
    <row r="5" spans="1:29" x14ac:dyDescent="0.25">
      <c r="D5" s="3"/>
      <c r="E5" s="3"/>
      <c r="F5" s="3"/>
      <c r="G5" s="4" t="s">
        <v>39</v>
      </c>
      <c r="I5" s="4" t="s">
        <v>39</v>
      </c>
      <c r="J5" s="3"/>
      <c r="K5" s="4" t="s">
        <v>39</v>
      </c>
      <c r="L5" s="3"/>
      <c r="M5" s="4" t="s">
        <v>39</v>
      </c>
      <c r="N5" s="3"/>
      <c r="O5" s="4" t="s">
        <v>39</v>
      </c>
      <c r="P5" s="3"/>
      <c r="Q5" s="4" t="s">
        <v>39</v>
      </c>
      <c r="R5" s="4"/>
      <c r="S5" s="4" t="s">
        <v>39</v>
      </c>
      <c r="T5" s="4"/>
      <c r="U5" s="4" t="s">
        <v>39</v>
      </c>
      <c r="V5" s="4"/>
      <c r="W5" s="4" t="s">
        <v>39</v>
      </c>
      <c r="X5" s="3"/>
      <c r="Y5" s="4" t="s">
        <v>40</v>
      </c>
      <c r="Z5" s="3"/>
      <c r="AA5" s="4" t="s">
        <v>41</v>
      </c>
      <c r="AB5" s="3"/>
      <c r="AC5" s="4" t="s">
        <v>42</v>
      </c>
    </row>
    <row r="6" spans="1:29" ht="30" x14ac:dyDescent="0.25">
      <c r="A6" s="3" t="s">
        <v>2</v>
      </c>
      <c r="G6" s="5" t="s">
        <v>43</v>
      </c>
      <c r="I6" s="5" t="s">
        <v>44</v>
      </c>
      <c r="J6" s="3"/>
      <c r="K6" s="5" t="s">
        <v>45</v>
      </c>
      <c r="L6" s="3"/>
      <c r="M6" s="5" t="s">
        <v>81</v>
      </c>
      <c r="N6" s="3"/>
      <c r="O6" s="5" t="s">
        <v>90</v>
      </c>
      <c r="P6" s="3"/>
      <c r="Q6" s="5" t="s">
        <v>93</v>
      </c>
      <c r="R6" s="5"/>
      <c r="S6" s="5" t="s">
        <v>97</v>
      </c>
      <c r="T6" s="5"/>
      <c r="U6" s="5" t="s">
        <v>101</v>
      </c>
      <c r="V6" s="5"/>
      <c r="W6" s="5" t="s">
        <v>105</v>
      </c>
      <c r="X6" s="3"/>
      <c r="Y6" s="5" t="s">
        <v>106</v>
      </c>
      <c r="Z6" s="3"/>
      <c r="AA6" s="5" t="s">
        <v>47</v>
      </c>
      <c r="AB6" s="3"/>
      <c r="AC6" s="5" t="s">
        <v>48</v>
      </c>
    </row>
    <row r="7" spans="1:29" x14ac:dyDescent="0.25">
      <c r="A7" s="3"/>
      <c r="G7" s="5"/>
      <c r="I7" s="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"/>
      <c r="Z7" s="3"/>
      <c r="AA7" s="5"/>
      <c r="AB7" s="3"/>
      <c r="AC7" s="3"/>
    </row>
    <row r="8" spans="1:29" x14ac:dyDescent="0.25">
      <c r="B8" s="3" t="s">
        <v>28</v>
      </c>
      <c r="C8" s="3"/>
      <c r="D8" s="3"/>
      <c r="E8" s="3"/>
      <c r="F8" s="3"/>
      <c r="G8" s="2">
        <v>30</v>
      </c>
      <c r="I8" s="2">
        <v>15</v>
      </c>
      <c r="J8" s="3"/>
      <c r="K8" s="2">
        <v>0</v>
      </c>
      <c r="L8" s="3"/>
      <c r="M8" s="2">
        <v>0</v>
      </c>
      <c r="N8" s="3"/>
      <c r="O8" s="2">
        <v>0</v>
      </c>
      <c r="P8" s="3"/>
      <c r="Q8" s="2">
        <v>0</v>
      </c>
      <c r="R8" s="2"/>
      <c r="S8" s="2">
        <v>5</v>
      </c>
      <c r="T8" s="2"/>
      <c r="U8" s="2">
        <v>0</v>
      </c>
      <c r="V8" s="2"/>
      <c r="W8" s="2">
        <v>0</v>
      </c>
      <c r="X8" s="3"/>
      <c r="Y8" s="2">
        <f>+G8+I8+K8+M8+O8+Q8+S8+U8+W8</f>
        <v>50</v>
      </c>
      <c r="Z8" s="3"/>
      <c r="AA8" s="2">
        <v>300</v>
      </c>
      <c r="AB8" s="3"/>
      <c r="AC8" s="2">
        <f>+AA8-Y8</f>
        <v>250</v>
      </c>
    </row>
    <row r="9" spans="1:29" x14ac:dyDescent="0.25">
      <c r="B9" s="3" t="s">
        <v>49</v>
      </c>
      <c r="C9" s="3"/>
      <c r="D9" s="3"/>
      <c r="E9" s="3"/>
      <c r="F9" s="3"/>
      <c r="G9" s="2">
        <v>0</v>
      </c>
      <c r="I9" s="2">
        <v>1551</v>
      </c>
      <c r="J9" s="4" t="s">
        <v>50</v>
      </c>
      <c r="K9" s="2">
        <v>0</v>
      </c>
      <c r="L9" s="4" t="s">
        <v>50</v>
      </c>
      <c r="M9" s="2">
        <v>0</v>
      </c>
      <c r="N9" s="4"/>
      <c r="O9" s="2">
        <v>0</v>
      </c>
      <c r="P9" s="4"/>
      <c r="Q9" s="2">
        <v>0</v>
      </c>
      <c r="R9" s="2"/>
      <c r="S9" s="2">
        <v>0</v>
      </c>
      <c r="T9" s="2"/>
      <c r="U9" s="2">
        <v>0</v>
      </c>
      <c r="V9" s="2"/>
      <c r="W9" s="2">
        <v>0</v>
      </c>
      <c r="X9" s="4"/>
      <c r="Y9" s="2">
        <f t="shared" ref="Y9:Y19" si="0">+G9+I9+K9+M9+O9+Q9+S9+U9+W9</f>
        <v>1551</v>
      </c>
      <c r="Z9" s="3"/>
      <c r="AA9" s="2">
        <v>2000</v>
      </c>
      <c r="AB9" s="3"/>
      <c r="AC9" s="2">
        <f t="shared" ref="AC9:AC21" si="1">+AA9-Y9</f>
        <v>449</v>
      </c>
    </row>
    <row r="10" spans="1:29" x14ac:dyDescent="0.25">
      <c r="B10" s="3" t="s">
        <v>107</v>
      </c>
      <c r="C10" s="3"/>
      <c r="D10" s="3"/>
      <c r="E10" s="3"/>
      <c r="F10" s="3"/>
      <c r="G10" s="2"/>
      <c r="I10" s="2"/>
      <c r="J10" s="4"/>
      <c r="K10" s="2"/>
      <c r="L10" s="4"/>
      <c r="M10" s="2"/>
      <c r="N10" s="4"/>
      <c r="O10" s="2"/>
      <c r="P10" s="4"/>
      <c r="Q10" s="2"/>
      <c r="R10" s="2"/>
      <c r="S10" s="2"/>
      <c r="T10" s="2"/>
      <c r="U10" s="2">
        <v>0</v>
      </c>
      <c r="V10" s="2"/>
      <c r="W10" s="2">
        <v>488.86</v>
      </c>
      <c r="X10" s="4"/>
      <c r="Y10" s="2">
        <v>488.86</v>
      </c>
      <c r="Z10" s="3"/>
      <c r="AA10" s="2">
        <v>0</v>
      </c>
      <c r="AB10" s="3"/>
      <c r="AC10" s="2">
        <f t="shared" si="1"/>
        <v>-488.86</v>
      </c>
    </row>
    <row r="11" spans="1:29" x14ac:dyDescent="0.25">
      <c r="B11" s="3" t="s">
        <v>51</v>
      </c>
      <c r="C11" s="3"/>
      <c r="D11" s="3"/>
      <c r="E11" s="3"/>
      <c r="F11" s="3"/>
      <c r="G11" s="2">
        <v>0</v>
      </c>
      <c r="I11" s="2">
        <v>50</v>
      </c>
      <c r="J11" s="4" t="s">
        <v>52</v>
      </c>
      <c r="K11" s="2">
        <v>0</v>
      </c>
      <c r="L11" s="4"/>
      <c r="M11" s="2">
        <v>0</v>
      </c>
      <c r="N11" s="4"/>
      <c r="O11" s="2">
        <v>0</v>
      </c>
      <c r="P11" s="4"/>
      <c r="Q11" s="2">
        <v>0</v>
      </c>
      <c r="R11" s="2"/>
      <c r="S11" s="2">
        <v>0</v>
      </c>
      <c r="T11" s="2"/>
      <c r="U11" s="2">
        <v>0</v>
      </c>
      <c r="V11" s="2"/>
      <c r="W11" s="2">
        <v>0</v>
      </c>
      <c r="X11" s="4"/>
      <c r="Y11" s="2">
        <f t="shared" si="0"/>
        <v>50</v>
      </c>
      <c r="Z11" s="3"/>
      <c r="AA11" s="2">
        <v>100</v>
      </c>
      <c r="AB11" s="3"/>
      <c r="AC11" s="2">
        <f t="shared" si="1"/>
        <v>50</v>
      </c>
    </row>
    <row r="12" spans="1:29" x14ac:dyDescent="0.25">
      <c r="B12" s="3" t="s">
        <v>4</v>
      </c>
      <c r="C12" s="3"/>
      <c r="D12" s="3"/>
      <c r="E12" s="3"/>
      <c r="F12" s="3"/>
      <c r="G12" s="2">
        <v>409.7</v>
      </c>
      <c r="I12" s="2">
        <v>781</v>
      </c>
      <c r="J12" s="3"/>
      <c r="K12" s="2">
        <v>294.5</v>
      </c>
      <c r="L12" s="3"/>
      <c r="M12" s="2">
        <v>299.25</v>
      </c>
      <c r="N12" s="3"/>
      <c r="O12" s="2">
        <v>13</v>
      </c>
      <c r="P12" s="3"/>
      <c r="Q12" s="2">
        <v>121.55</v>
      </c>
      <c r="R12" s="2"/>
      <c r="S12" s="2">
        <v>90.45</v>
      </c>
      <c r="T12" s="2"/>
      <c r="U12" s="2">
        <v>232.62</v>
      </c>
      <c r="V12" s="2"/>
      <c r="W12" s="2">
        <v>137</v>
      </c>
      <c r="X12" s="3"/>
      <c r="Y12" s="2">
        <f t="shared" si="0"/>
        <v>2379.0700000000002</v>
      </c>
      <c r="Z12" s="3"/>
      <c r="AA12" s="2">
        <v>5200</v>
      </c>
      <c r="AB12" s="3"/>
      <c r="AC12" s="2">
        <f t="shared" si="1"/>
        <v>2820.93</v>
      </c>
    </row>
    <row r="13" spans="1:29" x14ac:dyDescent="0.25">
      <c r="B13" s="3" t="s">
        <v>53</v>
      </c>
      <c r="C13" s="3"/>
      <c r="D13" s="3"/>
      <c r="E13" s="3"/>
      <c r="F13" s="3"/>
      <c r="G13" s="2">
        <v>0</v>
      </c>
      <c r="I13" s="2">
        <v>225</v>
      </c>
      <c r="J13" s="3"/>
      <c r="K13" s="2">
        <v>74</v>
      </c>
      <c r="L13" s="3"/>
      <c r="M13" s="2">
        <v>0</v>
      </c>
      <c r="N13" s="3"/>
      <c r="O13" s="2">
        <v>0</v>
      </c>
      <c r="P13" s="3"/>
      <c r="Q13" s="2">
        <v>0</v>
      </c>
      <c r="R13" s="2"/>
      <c r="S13" s="2">
        <v>0</v>
      </c>
      <c r="T13" s="2"/>
      <c r="U13" s="2">
        <v>0</v>
      </c>
      <c r="V13" s="2"/>
      <c r="W13" s="2">
        <v>0</v>
      </c>
      <c r="X13" s="3"/>
      <c r="Y13" s="2">
        <f t="shared" si="0"/>
        <v>299</v>
      </c>
      <c r="Z13" s="3"/>
      <c r="AA13" s="2">
        <v>600</v>
      </c>
      <c r="AB13" s="3"/>
      <c r="AC13" s="2">
        <f t="shared" si="1"/>
        <v>301</v>
      </c>
    </row>
    <row r="14" spans="1:29" x14ac:dyDescent="0.25">
      <c r="B14" s="3" t="s">
        <v>29</v>
      </c>
      <c r="C14" s="3"/>
      <c r="D14" s="3"/>
      <c r="E14" s="3"/>
      <c r="F14" s="3"/>
      <c r="G14" s="2">
        <v>500</v>
      </c>
      <c r="I14" s="2">
        <v>330</v>
      </c>
      <c r="J14" s="3"/>
      <c r="K14" s="2">
        <v>10</v>
      </c>
      <c r="L14" s="3"/>
      <c r="M14" s="2">
        <v>30</v>
      </c>
      <c r="N14" s="3"/>
      <c r="O14" s="2">
        <v>20</v>
      </c>
      <c r="P14" s="3"/>
      <c r="Q14" s="2">
        <v>0</v>
      </c>
      <c r="R14" s="2"/>
      <c r="S14" s="2">
        <v>0</v>
      </c>
      <c r="T14" s="2"/>
      <c r="U14" s="2">
        <v>15</v>
      </c>
      <c r="V14" s="2"/>
      <c r="W14" s="2">
        <v>10</v>
      </c>
      <c r="X14" s="3"/>
      <c r="Y14" s="2">
        <f t="shared" si="0"/>
        <v>915</v>
      </c>
      <c r="Z14" s="3"/>
      <c r="AA14" s="2">
        <v>1400</v>
      </c>
      <c r="AB14" s="3"/>
      <c r="AC14" s="2">
        <f t="shared" si="1"/>
        <v>485</v>
      </c>
    </row>
    <row r="15" spans="1:29" x14ac:dyDescent="0.25">
      <c r="B15" s="3" t="s">
        <v>6</v>
      </c>
      <c r="C15" s="3"/>
      <c r="D15" s="3"/>
      <c r="E15" s="3"/>
      <c r="F15" s="3"/>
      <c r="G15" s="2">
        <v>0.04</v>
      </c>
      <c r="I15" s="2">
        <v>0.03</v>
      </c>
      <c r="J15" s="3"/>
      <c r="K15" s="2">
        <v>0.04</v>
      </c>
      <c r="L15" s="3"/>
      <c r="M15" s="2">
        <v>0.05</v>
      </c>
      <c r="N15" s="3"/>
      <c r="O15" s="2">
        <v>0.06</v>
      </c>
      <c r="P15" s="3"/>
      <c r="Q15" s="2">
        <v>0</v>
      </c>
      <c r="R15" s="2"/>
      <c r="S15" s="2">
        <v>0.06</v>
      </c>
      <c r="T15" s="2"/>
      <c r="U15" s="2">
        <v>0.06</v>
      </c>
      <c r="V15" s="2"/>
      <c r="W15" s="2">
        <v>0.06</v>
      </c>
      <c r="X15" s="3"/>
      <c r="Y15" s="2">
        <f t="shared" si="0"/>
        <v>0.4</v>
      </c>
      <c r="Z15" s="3"/>
      <c r="AA15" s="2">
        <v>0</v>
      </c>
      <c r="AB15" s="3"/>
      <c r="AC15" s="2">
        <f t="shared" si="1"/>
        <v>-0.4</v>
      </c>
    </row>
    <row r="16" spans="1:29" x14ac:dyDescent="0.25">
      <c r="B16" s="3" t="s">
        <v>30</v>
      </c>
      <c r="C16" s="3"/>
      <c r="D16" s="3"/>
      <c r="E16" s="3"/>
      <c r="F16" s="3"/>
      <c r="G16" s="2">
        <v>73.95</v>
      </c>
      <c r="I16" s="2">
        <v>162</v>
      </c>
      <c r="J16" s="4" t="s">
        <v>54</v>
      </c>
      <c r="K16" s="2">
        <v>303</v>
      </c>
      <c r="L16" s="4" t="s">
        <v>54</v>
      </c>
      <c r="M16" s="2">
        <v>36.520000000000003</v>
      </c>
      <c r="N16" s="4"/>
      <c r="O16" s="2">
        <v>128.99</v>
      </c>
      <c r="P16" s="4"/>
      <c r="Q16" s="2">
        <v>0</v>
      </c>
      <c r="R16" s="2"/>
      <c r="S16" s="2">
        <v>0</v>
      </c>
      <c r="T16" s="2"/>
      <c r="U16" s="2">
        <v>0</v>
      </c>
      <c r="V16" s="2"/>
      <c r="W16" s="2">
        <v>46.33</v>
      </c>
      <c r="X16" s="4"/>
      <c r="Y16" s="2">
        <f t="shared" si="0"/>
        <v>750.79000000000008</v>
      </c>
      <c r="Z16" s="3"/>
      <c r="AA16" s="2">
        <v>60</v>
      </c>
      <c r="AB16" s="3"/>
      <c r="AC16" s="6">
        <f t="shared" si="1"/>
        <v>-690.79000000000008</v>
      </c>
    </row>
    <row r="17" spans="1:29" x14ac:dyDescent="0.25">
      <c r="B17" s="3" t="s">
        <v>31</v>
      </c>
      <c r="C17" s="3"/>
      <c r="D17" s="3"/>
      <c r="E17" s="3"/>
      <c r="F17" s="3"/>
      <c r="G17" s="2">
        <v>1230</v>
      </c>
      <c r="I17" s="2">
        <v>450</v>
      </c>
      <c r="J17" s="3"/>
      <c r="K17" s="2">
        <v>1560</v>
      </c>
      <c r="L17" s="3"/>
      <c r="M17" s="2">
        <v>390</v>
      </c>
      <c r="N17" s="3"/>
      <c r="O17" s="2">
        <v>180</v>
      </c>
      <c r="P17" s="3"/>
      <c r="Q17" s="2">
        <v>0</v>
      </c>
      <c r="R17" s="2"/>
      <c r="S17" s="2">
        <v>540</v>
      </c>
      <c r="T17" s="2"/>
      <c r="U17" s="2">
        <v>855</v>
      </c>
      <c r="V17" s="2"/>
      <c r="W17" s="2">
        <v>0</v>
      </c>
      <c r="X17" s="3"/>
      <c r="Y17" s="2">
        <f t="shared" si="0"/>
        <v>5205</v>
      </c>
      <c r="Z17" s="3"/>
      <c r="AA17" s="2">
        <v>6940</v>
      </c>
      <c r="AB17" s="3"/>
      <c r="AC17" s="2">
        <f t="shared" si="1"/>
        <v>1735</v>
      </c>
    </row>
    <row r="18" spans="1:29" x14ac:dyDescent="0.25">
      <c r="B18" s="3" t="s">
        <v>83</v>
      </c>
      <c r="C18" s="3"/>
      <c r="D18" s="3"/>
      <c r="E18" s="3"/>
      <c r="F18" s="3"/>
      <c r="G18" s="2"/>
      <c r="I18" s="2"/>
      <c r="J18" s="3"/>
      <c r="K18" s="2"/>
      <c r="L18" s="3"/>
      <c r="M18" s="2">
        <v>300</v>
      </c>
      <c r="N18" s="3"/>
      <c r="O18" s="2">
        <v>0</v>
      </c>
      <c r="P18" s="3"/>
      <c r="Q18" s="2">
        <v>0</v>
      </c>
      <c r="R18" s="2"/>
      <c r="S18" s="2">
        <v>0</v>
      </c>
      <c r="T18" s="2"/>
      <c r="U18" s="2">
        <v>0</v>
      </c>
      <c r="V18" s="2"/>
      <c r="W18" s="2">
        <v>0</v>
      </c>
      <c r="X18" s="3"/>
      <c r="Y18" s="2">
        <f t="shared" si="0"/>
        <v>300</v>
      </c>
      <c r="Z18" s="3"/>
      <c r="AA18" s="2">
        <v>0</v>
      </c>
      <c r="AB18" s="3"/>
      <c r="AC18" s="2">
        <f t="shared" si="1"/>
        <v>-300</v>
      </c>
    </row>
    <row r="19" spans="1:29" x14ac:dyDescent="0.25">
      <c r="B19" s="3" t="s">
        <v>55</v>
      </c>
      <c r="C19" s="3"/>
      <c r="D19" s="3"/>
      <c r="E19" s="3"/>
      <c r="F19" s="3"/>
      <c r="G19" s="2">
        <v>0</v>
      </c>
      <c r="I19" s="2">
        <v>0</v>
      </c>
      <c r="J19" s="3"/>
      <c r="K19" s="2">
        <v>475</v>
      </c>
      <c r="L19" s="3"/>
      <c r="M19" s="2">
        <v>0</v>
      </c>
      <c r="N19" s="3"/>
      <c r="O19" s="2">
        <v>0</v>
      </c>
      <c r="P19" s="3"/>
      <c r="Q19" s="2">
        <v>0</v>
      </c>
      <c r="R19" s="2"/>
      <c r="S19" s="2">
        <v>0</v>
      </c>
      <c r="T19" s="2"/>
      <c r="U19" s="2">
        <v>0</v>
      </c>
      <c r="V19" s="2"/>
      <c r="W19" s="2">
        <v>0</v>
      </c>
      <c r="X19" s="3"/>
      <c r="Y19" s="2">
        <f t="shared" si="0"/>
        <v>475</v>
      </c>
      <c r="Z19" s="3"/>
      <c r="AA19" s="2">
        <v>2000</v>
      </c>
      <c r="AB19" s="3"/>
      <c r="AC19" s="2">
        <f t="shared" si="1"/>
        <v>1525</v>
      </c>
    </row>
    <row r="20" spans="1:29" x14ac:dyDescent="0.25">
      <c r="B20" s="3"/>
      <c r="C20" s="3"/>
      <c r="D20" s="3"/>
      <c r="E20" s="3"/>
      <c r="F20" s="3"/>
      <c r="G20" s="2"/>
      <c r="I20" s="2"/>
      <c r="Y20" s="3"/>
      <c r="AC20" s="2"/>
    </row>
    <row r="21" spans="1:29" x14ac:dyDescent="0.25">
      <c r="B21" s="3" t="s">
        <v>8</v>
      </c>
      <c r="C21" s="3"/>
      <c r="D21" s="3"/>
      <c r="E21" s="3"/>
      <c r="F21" s="3"/>
      <c r="G21" s="2">
        <f>SUM(G8:G20)</f>
        <v>2243.69</v>
      </c>
      <c r="H21" s="3"/>
      <c r="I21" s="2">
        <f>SUM(I8:I20)</f>
        <v>3564.03</v>
      </c>
      <c r="J21" s="3"/>
      <c r="K21" s="2">
        <f>SUM(K8:K20)</f>
        <v>2716.54</v>
      </c>
      <c r="L21" s="3"/>
      <c r="M21" s="2">
        <f>SUM(M8:M20)</f>
        <v>1055.82</v>
      </c>
      <c r="N21" s="3"/>
      <c r="O21" s="2">
        <f>SUM(O8:O20)</f>
        <v>342.05</v>
      </c>
      <c r="P21" s="3"/>
      <c r="Q21" s="2">
        <f>SUM(Q8:Q20)</f>
        <v>121.55</v>
      </c>
      <c r="R21" s="2"/>
      <c r="S21" s="2">
        <f>SUM(S8:S20)</f>
        <v>635.51</v>
      </c>
      <c r="T21" s="2"/>
      <c r="U21" s="2">
        <f>SUM(U8:U20)</f>
        <v>1102.68</v>
      </c>
      <c r="V21" s="2"/>
      <c r="W21" s="2">
        <f>SUM(W8:W20)</f>
        <v>682.25</v>
      </c>
      <c r="X21" s="3"/>
      <c r="Y21" s="2">
        <f>SUM(Y8:Y20)</f>
        <v>12464.119999999999</v>
      </c>
      <c r="Z21" s="3"/>
      <c r="AA21" s="2">
        <f>SUM(AA8:AA20)</f>
        <v>18600</v>
      </c>
      <c r="AB21" s="3"/>
      <c r="AC21" s="2">
        <f t="shared" si="1"/>
        <v>6135.880000000001</v>
      </c>
    </row>
    <row r="22" spans="1:29" x14ac:dyDescent="0.25">
      <c r="B22" s="3"/>
      <c r="C22" s="3"/>
      <c r="D22" s="3"/>
      <c r="E22" s="3"/>
      <c r="F22" s="3"/>
      <c r="G22" s="2"/>
      <c r="Y22" s="3"/>
    </row>
    <row r="23" spans="1:29" x14ac:dyDescent="0.25">
      <c r="B23" s="3"/>
      <c r="C23" s="3"/>
      <c r="D23" s="3"/>
      <c r="E23" s="3"/>
      <c r="F23" s="3"/>
      <c r="G23" s="2"/>
      <c r="Y23" s="3"/>
    </row>
    <row r="24" spans="1:29" x14ac:dyDescent="0.25">
      <c r="A24" s="3" t="s">
        <v>9</v>
      </c>
      <c r="B24" s="3"/>
      <c r="C24" s="3"/>
      <c r="D24" s="3"/>
      <c r="E24" s="3"/>
      <c r="F24" s="3"/>
      <c r="G24" s="2"/>
      <c r="X24" s="11"/>
      <c r="Y24" s="3"/>
    </row>
    <row r="25" spans="1:29" x14ac:dyDescent="0.25">
      <c r="A25" s="3"/>
      <c r="B25" s="3"/>
      <c r="C25" s="3"/>
      <c r="D25" s="3"/>
      <c r="E25" s="3"/>
      <c r="F25" s="3"/>
      <c r="G25" s="2"/>
      <c r="Y25" s="3"/>
    </row>
    <row r="26" spans="1:29" x14ac:dyDescent="0.25">
      <c r="A26" s="3"/>
      <c r="B26" s="3" t="s">
        <v>10</v>
      </c>
      <c r="C26" s="3"/>
      <c r="D26" s="3"/>
      <c r="E26" s="3"/>
      <c r="F26" s="3"/>
      <c r="G26" s="2">
        <v>0</v>
      </c>
      <c r="H26" s="3"/>
      <c r="I26" s="2">
        <v>22.47</v>
      </c>
      <c r="J26" s="3"/>
      <c r="K26" s="2">
        <v>0</v>
      </c>
      <c r="L26" s="3"/>
      <c r="M26" s="2">
        <v>0</v>
      </c>
      <c r="N26" s="3"/>
      <c r="O26" s="2">
        <v>0</v>
      </c>
      <c r="P26" s="3"/>
      <c r="Q26" s="2">
        <v>0</v>
      </c>
      <c r="R26" s="2"/>
      <c r="S26" s="2">
        <v>0</v>
      </c>
      <c r="T26" s="2"/>
      <c r="U26" s="2">
        <v>0</v>
      </c>
      <c r="V26" s="2"/>
      <c r="W26" s="2">
        <v>0</v>
      </c>
      <c r="X26" s="3"/>
      <c r="Y26" s="2">
        <f t="shared" ref="Y26:Y40" si="2">+G26+I26+K26+M26+O26+Q26+S26+U26+W26</f>
        <v>22.47</v>
      </c>
      <c r="Z26" s="3"/>
      <c r="AA26" s="2">
        <v>100</v>
      </c>
      <c r="AB26" s="3"/>
      <c r="AC26" s="2">
        <f t="shared" ref="AC26:AC43" si="3">+AA26-Y26</f>
        <v>77.53</v>
      </c>
    </row>
    <row r="27" spans="1:29" x14ac:dyDescent="0.25">
      <c r="A27" s="3"/>
      <c r="B27" s="3" t="s">
        <v>11</v>
      </c>
      <c r="C27" s="3"/>
      <c r="D27" s="3"/>
      <c r="E27" s="3"/>
      <c r="F27" s="3"/>
      <c r="G27" s="2">
        <v>0</v>
      </c>
      <c r="H27" s="3"/>
      <c r="I27" s="2">
        <v>475</v>
      </c>
      <c r="J27" s="3"/>
      <c r="K27" s="2">
        <v>0</v>
      </c>
      <c r="L27" s="3"/>
      <c r="M27" s="2">
        <v>0</v>
      </c>
      <c r="N27" s="3"/>
      <c r="O27" s="2">
        <v>0</v>
      </c>
      <c r="P27" s="3"/>
      <c r="Q27" s="2">
        <v>0</v>
      </c>
      <c r="R27" s="2"/>
      <c r="S27" s="2">
        <v>0</v>
      </c>
      <c r="T27" s="2"/>
      <c r="U27" s="2">
        <v>0</v>
      </c>
      <c r="V27" s="2"/>
      <c r="W27" s="2">
        <v>0</v>
      </c>
      <c r="X27" s="3"/>
      <c r="Y27" s="2">
        <f t="shared" si="2"/>
        <v>475</v>
      </c>
      <c r="Z27" s="3"/>
      <c r="AA27" s="2">
        <v>2000</v>
      </c>
      <c r="AB27" s="3"/>
      <c r="AC27" s="2">
        <f t="shared" si="3"/>
        <v>1525</v>
      </c>
    </row>
    <row r="28" spans="1:29" x14ac:dyDescent="0.25">
      <c r="A28" s="3"/>
      <c r="B28" s="3" t="s">
        <v>56</v>
      </c>
      <c r="C28" s="3"/>
      <c r="D28" s="3"/>
      <c r="E28" s="3"/>
      <c r="F28" s="3"/>
      <c r="G28" s="2">
        <v>0</v>
      </c>
      <c r="H28" s="3"/>
      <c r="I28" s="2">
        <v>0</v>
      </c>
      <c r="J28" s="3"/>
      <c r="K28" s="2">
        <v>0</v>
      </c>
      <c r="L28" s="3"/>
      <c r="M28" s="2">
        <v>185</v>
      </c>
      <c r="N28" s="3"/>
      <c r="O28" s="2">
        <v>0</v>
      </c>
      <c r="P28" s="3"/>
      <c r="Q28" s="2">
        <v>0</v>
      </c>
      <c r="R28" s="2"/>
      <c r="S28" s="2">
        <v>0</v>
      </c>
      <c r="T28" s="2"/>
      <c r="U28" s="2">
        <v>0</v>
      </c>
      <c r="V28" s="2"/>
      <c r="W28" s="2">
        <v>0</v>
      </c>
      <c r="X28" s="3"/>
      <c r="Y28" s="2">
        <f t="shared" si="2"/>
        <v>185</v>
      </c>
      <c r="Z28" s="3"/>
      <c r="AA28" s="2">
        <v>300</v>
      </c>
      <c r="AB28" s="3"/>
      <c r="AC28" s="2">
        <f t="shared" si="3"/>
        <v>115</v>
      </c>
    </row>
    <row r="29" spans="1:29" x14ac:dyDescent="0.25">
      <c r="A29" s="3"/>
      <c r="B29" s="3" t="s">
        <v>51</v>
      </c>
      <c r="C29" s="3"/>
      <c r="D29" s="3"/>
      <c r="E29" s="3"/>
      <c r="F29" s="3"/>
      <c r="G29" s="2">
        <v>0</v>
      </c>
      <c r="I29" s="2">
        <v>0</v>
      </c>
      <c r="K29" s="2">
        <v>53.47</v>
      </c>
      <c r="M29" s="2">
        <v>0</v>
      </c>
      <c r="O29" s="2">
        <v>0</v>
      </c>
      <c r="Q29" s="2">
        <v>37.31</v>
      </c>
      <c r="R29" s="2"/>
      <c r="S29" s="2">
        <v>0</v>
      </c>
      <c r="T29" s="2"/>
      <c r="U29" s="2">
        <v>0</v>
      </c>
      <c r="V29" s="2"/>
      <c r="W29" s="2">
        <v>0</v>
      </c>
      <c r="Y29" s="2">
        <f t="shared" si="2"/>
        <v>90.78</v>
      </c>
      <c r="AA29" s="2">
        <v>100</v>
      </c>
      <c r="AC29" s="2">
        <f t="shared" si="3"/>
        <v>9.2199999999999989</v>
      </c>
    </row>
    <row r="30" spans="1:29" x14ac:dyDescent="0.25">
      <c r="B30" s="3" t="s">
        <v>15</v>
      </c>
      <c r="C30" s="3"/>
      <c r="D30" s="3"/>
      <c r="E30" s="3"/>
      <c r="F30" s="3"/>
      <c r="G30" s="2">
        <v>239.99</v>
      </c>
      <c r="H30" s="3"/>
      <c r="I30" s="2">
        <v>351.74</v>
      </c>
      <c r="J30" s="3"/>
      <c r="K30" s="2">
        <v>349.39</v>
      </c>
      <c r="L30" s="3"/>
      <c r="M30" s="2">
        <v>28.94</v>
      </c>
      <c r="N30" s="3"/>
      <c r="O30" s="2">
        <v>36.299999999999997</v>
      </c>
      <c r="P30" s="3"/>
      <c r="Q30" s="2">
        <v>101.02</v>
      </c>
      <c r="R30" s="2"/>
      <c r="S30" s="2">
        <v>41.55</v>
      </c>
      <c r="T30" s="2"/>
      <c r="U30" s="2">
        <v>412.33</v>
      </c>
      <c r="V30" s="2"/>
      <c r="W30" s="2">
        <v>59.96</v>
      </c>
      <c r="X30" s="3"/>
      <c r="Y30" s="2">
        <f t="shared" si="2"/>
        <v>1621.22</v>
      </c>
      <c r="Z30" s="3"/>
      <c r="AA30" s="2">
        <v>4500</v>
      </c>
      <c r="AB30" s="3"/>
      <c r="AC30" s="2">
        <f t="shared" si="3"/>
        <v>2878.7799999999997</v>
      </c>
    </row>
    <row r="31" spans="1:29" x14ac:dyDescent="0.25">
      <c r="B31" s="3" t="s">
        <v>99</v>
      </c>
      <c r="C31" s="3"/>
      <c r="D31" s="3"/>
      <c r="E31" s="3"/>
      <c r="F31" s="3"/>
      <c r="G31" s="2"/>
      <c r="H31" s="3"/>
      <c r="I31" s="2"/>
      <c r="J31" s="3"/>
      <c r="K31" s="2"/>
      <c r="L31" s="3"/>
      <c r="M31" s="2"/>
      <c r="N31" s="3"/>
      <c r="O31" s="2"/>
      <c r="P31" s="3"/>
      <c r="Q31" s="2">
        <v>0</v>
      </c>
      <c r="R31" s="2"/>
      <c r="S31" s="2">
        <v>192.57</v>
      </c>
      <c r="T31" s="2"/>
      <c r="U31" s="2">
        <v>0</v>
      </c>
      <c r="V31" s="2"/>
      <c r="W31" s="2">
        <v>1115.18</v>
      </c>
      <c r="X31" s="3"/>
      <c r="Y31" s="2">
        <f t="shared" si="2"/>
        <v>1307.75</v>
      </c>
      <c r="Z31" s="3"/>
      <c r="AA31" s="2">
        <v>0</v>
      </c>
      <c r="AB31" s="3"/>
      <c r="AC31" s="2">
        <f t="shared" si="3"/>
        <v>-1307.75</v>
      </c>
    </row>
    <row r="32" spans="1:29" x14ac:dyDescent="0.25">
      <c r="B32" s="3" t="s">
        <v>62</v>
      </c>
      <c r="C32" s="3"/>
      <c r="D32" s="3"/>
      <c r="E32" s="3"/>
      <c r="F32" s="3"/>
      <c r="G32" s="2">
        <v>0</v>
      </c>
      <c r="I32" s="2">
        <v>0</v>
      </c>
      <c r="K32" s="2">
        <v>0</v>
      </c>
      <c r="M32" s="2">
        <v>2659.8</v>
      </c>
      <c r="O32" s="2">
        <v>0</v>
      </c>
      <c r="Q32" s="2">
        <v>0</v>
      </c>
      <c r="R32" s="2"/>
      <c r="S32" s="2">
        <v>0</v>
      </c>
      <c r="T32" s="2"/>
      <c r="U32" s="2">
        <v>0</v>
      </c>
      <c r="V32" s="2"/>
      <c r="W32" s="2">
        <v>0</v>
      </c>
      <c r="Y32" s="2">
        <f t="shared" si="2"/>
        <v>2659.8</v>
      </c>
      <c r="Z32" s="4"/>
      <c r="AA32" s="2">
        <v>2500</v>
      </c>
      <c r="AC32" s="6">
        <f t="shared" si="3"/>
        <v>-159.80000000000018</v>
      </c>
    </row>
    <row r="33" spans="1:29" x14ac:dyDescent="0.25">
      <c r="B33" s="3" t="s">
        <v>32</v>
      </c>
      <c r="C33" s="3"/>
      <c r="D33" s="3"/>
      <c r="E33" s="3"/>
      <c r="F33" s="3"/>
      <c r="G33" s="2">
        <v>125</v>
      </c>
      <c r="H33" s="3"/>
      <c r="I33" s="2">
        <v>0</v>
      </c>
      <c r="J33" s="3"/>
      <c r="K33" s="2">
        <v>0</v>
      </c>
      <c r="L33" s="3"/>
      <c r="M33" s="2">
        <v>0</v>
      </c>
      <c r="N33" s="3"/>
      <c r="O33" s="2">
        <v>0</v>
      </c>
      <c r="P33" s="3"/>
      <c r="Q33" s="2">
        <v>0</v>
      </c>
      <c r="R33" s="2"/>
      <c r="S33" s="2">
        <v>0</v>
      </c>
      <c r="T33" s="2"/>
      <c r="U33" s="2">
        <v>0</v>
      </c>
      <c r="V33" s="2"/>
      <c r="W33" s="2">
        <v>0</v>
      </c>
      <c r="X33" s="3"/>
      <c r="Y33" s="2">
        <f t="shared" si="2"/>
        <v>125</v>
      </c>
      <c r="Z33" s="3"/>
      <c r="AA33" s="2">
        <v>300</v>
      </c>
      <c r="AB33" s="3"/>
      <c r="AC33" s="2">
        <f t="shared" si="3"/>
        <v>175</v>
      </c>
    </row>
    <row r="34" spans="1:29" x14ac:dyDescent="0.25">
      <c r="B34" s="3" t="s">
        <v>33</v>
      </c>
      <c r="C34" s="3"/>
      <c r="D34" s="3"/>
      <c r="E34" s="3"/>
      <c r="F34" s="3"/>
      <c r="G34" s="2">
        <v>35</v>
      </c>
      <c r="I34" s="2">
        <v>379.46</v>
      </c>
      <c r="J34" s="4" t="s">
        <v>57</v>
      </c>
      <c r="K34" s="2">
        <v>168.55</v>
      </c>
      <c r="L34" s="4"/>
      <c r="M34" s="2">
        <v>78.94</v>
      </c>
      <c r="N34" s="4"/>
      <c r="O34" s="2">
        <v>46.8</v>
      </c>
      <c r="P34" s="4"/>
      <c r="Q34" s="2">
        <f>155.27</f>
        <v>155.27000000000001</v>
      </c>
      <c r="R34" s="2"/>
      <c r="S34" s="2">
        <v>108.28</v>
      </c>
      <c r="T34" s="2"/>
      <c r="U34" s="2">
        <v>79.5</v>
      </c>
      <c r="V34" s="2"/>
      <c r="W34" s="2">
        <f>89.99+99.99</f>
        <v>189.98</v>
      </c>
      <c r="X34" s="4"/>
      <c r="Y34" s="2">
        <f t="shared" si="2"/>
        <v>1241.78</v>
      </c>
      <c r="AA34" s="2">
        <v>1200</v>
      </c>
      <c r="AC34" s="10">
        <f t="shared" si="3"/>
        <v>-41.779999999999973</v>
      </c>
    </row>
    <row r="35" spans="1:29" x14ac:dyDescent="0.25">
      <c r="B35" s="3" t="s">
        <v>16</v>
      </c>
      <c r="C35" s="3"/>
      <c r="D35" s="3"/>
      <c r="E35" s="3"/>
      <c r="F35" s="3" t="s">
        <v>14</v>
      </c>
      <c r="G35" s="2">
        <v>1141.77</v>
      </c>
      <c r="H35" s="4" t="s">
        <v>50</v>
      </c>
      <c r="I35" s="2">
        <v>500.48</v>
      </c>
      <c r="K35" s="2">
        <v>447.9</v>
      </c>
      <c r="M35" s="2">
        <v>110.21</v>
      </c>
      <c r="O35" s="2">
        <v>69.12</v>
      </c>
      <c r="Q35" s="2">
        <v>0</v>
      </c>
      <c r="R35" s="2"/>
      <c r="S35" s="2">
        <v>54.04</v>
      </c>
      <c r="T35" s="2"/>
      <c r="U35" s="2">
        <v>143.49</v>
      </c>
      <c r="V35" s="2"/>
      <c r="W35" s="2">
        <v>0</v>
      </c>
      <c r="Y35" s="2">
        <f t="shared" si="2"/>
        <v>2467.0100000000002</v>
      </c>
      <c r="AA35" s="2">
        <v>6000</v>
      </c>
      <c r="AC35" s="2">
        <f t="shared" si="3"/>
        <v>3532.99</v>
      </c>
    </row>
    <row r="36" spans="1:29" x14ac:dyDescent="0.25">
      <c r="B36" s="3" t="s">
        <v>17</v>
      </c>
      <c r="C36" s="3"/>
      <c r="D36" s="3"/>
      <c r="E36" s="3"/>
      <c r="F36" s="3"/>
      <c r="G36" s="2">
        <v>125.99</v>
      </c>
      <c r="I36" s="2">
        <v>61.89</v>
      </c>
      <c r="K36" s="2">
        <v>0</v>
      </c>
      <c r="M36" s="2">
        <v>17.46</v>
      </c>
      <c r="O36" s="2">
        <v>0</v>
      </c>
      <c r="Q36" s="2">
        <v>0</v>
      </c>
      <c r="R36" s="2"/>
      <c r="S36" s="2">
        <v>0</v>
      </c>
      <c r="T36" s="2"/>
      <c r="U36" s="2">
        <v>99.99</v>
      </c>
      <c r="V36" s="2"/>
      <c r="W36" s="2">
        <v>0</v>
      </c>
      <c r="Y36" s="2">
        <f t="shared" si="2"/>
        <v>305.33</v>
      </c>
      <c r="AA36" s="2">
        <v>600</v>
      </c>
      <c r="AC36" s="2">
        <f t="shared" si="3"/>
        <v>294.67</v>
      </c>
    </row>
    <row r="37" spans="1:29" x14ac:dyDescent="0.25">
      <c r="B37" s="3" t="s">
        <v>35</v>
      </c>
      <c r="C37" s="3"/>
      <c r="D37" s="3"/>
      <c r="E37" s="3"/>
      <c r="F37" s="3"/>
      <c r="G37" s="2">
        <v>225.84</v>
      </c>
      <c r="H37" s="4" t="s">
        <v>52</v>
      </c>
      <c r="I37" s="2">
        <v>0</v>
      </c>
      <c r="K37" s="2">
        <v>254.22</v>
      </c>
      <c r="M37" s="2">
        <v>0</v>
      </c>
      <c r="O37" s="2">
        <v>0</v>
      </c>
      <c r="Q37" s="2">
        <v>42.47</v>
      </c>
      <c r="R37" s="2"/>
      <c r="S37" s="2">
        <v>0</v>
      </c>
      <c r="T37" s="2"/>
      <c r="U37" s="2">
        <v>0</v>
      </c>
      <c r="V37" s="2"/>
      <c r="W37" s="2">
        <v>31.12</v>
      </c>
      <c r="Y37" s="2">
        <f t="shared" si="2"/>
        <v>553.65</v>
      </c>
      <c r="AA37" s="2">
        <v>600</v>
      </c>
      <c r="AC37" s="2">
        <f t="shared" si="3"/>
        <v>46.350000000000023</v>
      </c>
    </row>
    <row r="38" spans="1:29" x14ac:dyDescent="0.25">
      <c r="B38" s="3" t="s">
        <v>60</v>
      </c>
      <c r="C38" s="3"/>
      <c r="D38" s="3"/>
      <c r="E38" s="3"/>
      <c r="F38" s="3"/>
      <c r="G38" s="2">
        <v>0</v>
      </c>
      <c r="H38" s="4"/>
      <c r="I38" s="2">
        <v>0</v>
      </c>
      <c r="K38" s="2">
        <v>0</v>
      </c>
      <c r="M38" s="2">
        <v>0</v>
      </c>
      <c r="O38" s="2">
        <v>0</v>
      </c>
      <c r="Q38" s="2">
        <v>0</v>
      </c>
      <c r="R38" s="2"/>
      <c r="S38" s="2">
        <v>0</v>
      </c>
      <c r="T38" s="2"/>
      <c r="U38" s="2">
        <v>0</v>
      </c>
      <c r="V38" s="2"/>
      <c r="W38" s="2">
        <v>0</v>
      </c>
      <c r="Y38" s="2">
        <f t="shared" si="2"/>
        <v>0</v>
      </c>
      <c r="AA38" s="2">
        <v>150</v>
      </c>
      <c r="AC38" s="2">
        <f t="shared" si="3"/>
        <v>150</v>
      </c>
    </row>
    <row r="39" spans="1:29" x14ac:dyDescent="0.25">
      <c r="B39" s="3" t="s">
        <v>65</v>
      </c>
      <c r="C39" s="3"/>
      <c r="D39" s="3"/>
      <c r="E39" s="3"/>
      <c r="F39" s="3"/>
      <c r="G39" s="2">
        <v>0</v>
      </c>
      <c r="I39" s="2">
        <v>0</v>
      </c>
      <c r="K39" s="2">
        <v>0</v>
      </c>
      <c r="M39" s="2">
        <v>0</v>
      </c>
      <c r="O39" s="2">
        <v>0</v>
      </c>
      <c r="Q39" s="2">
        <v>0</v>
      </c>
      <c r="R39" s="2"/>
      <c r="S39" s="2">
        <v>0</v>
      </c>
      <c r="T39" s="2"/>
      <c r="U39" s="2">
        <v>0</v>
      </c>
      <c r="V39" s="2"/>
      <c r="W39" s="2">
        <v>0</v>
      </c>
      <c r="Y39" s="2">
        <f t="shared" si="2"/>
        <v>0</v>
      </c>
      <c r="AA39" s="2">
        <v>50</v>
      </c>
      <c r="AC39" s="2">
        <f t="shared" si="3"/>
        <v>50</v>
      </c>
    </row>
    <row r="40" spans="1:29" x14ac:dyDescent="0.25">
      <c r="B40" s="3" t="s">
        <v>67</v>
      </c>
      <c r="C40" s="3"/>
      <c r="D40" s="3"/>
      <c r="E40" s="3"/>
      <c r="F40" s="3"/>
      <c r="G40" s="2">
        <v>0</v>
      </c>
      <c r="I40" s="2">
        <v>0</v>
      </c>
      <c r="K40" s="2">
        <v>0</v>
      </c>
      <c r="M40" s="2">
        <v>0</v>
      </c>
      <c r="O40" s="2">
        <v>0</v>
      </c>
      <c r="Q40" s="2">
        <v>251.7</v>
      </c>
      <c r="R40" s="2"/>
      <c r="S40" s="2">
        <v>0</v>
      </c>
      <c r="T40" s="2"/>
      <c r="U40" s="2">
        <v>0</v>
      </c>
      <c r="V40" s="2"/>
      <c r="W40" s="2">
        <v>0</v>
      </c>
      <c r="Y40" s="2">
        <f t="shared" si="2"/>
        <v>251.7</v>
      </c>
      <c r="AA40" s="2">
        <v>200</v>
      </c>
      <c r="AC40" s="2">
        <f t="shared" si="3"/>
        <v>-51.699999999999989</v>
      </c>
    </row>
    <row r="41" spans="1:29" x14ac:dyDescent="0.25">
      <c r="B41" s="3"/>
      <c r="C41" s="3"/>
      <c r="D41" s="3"/>
      <c r="E41" s="3"/>
      <c r="F41" s="3"/>
      <c r="G41" s="2"/>
      <c r="I41" s="2"/>
      <c r="K41" s="2"/>
      <c r="M41" s="2"/>
      <c r="O41" s="2"/>
      <c r="Q41" s="2"/>
      <c r="R41" s="2"/>
      <c r="S41" s="2"/>
      <c r="T41" s="2"/>
      <c r="U41" s="2"/>
      <c r="V41" s="2"/>
      <c r="W41" s="2"/>
      <c r="Y41" s="2"/>
      <c r="AA41" s="2"/>
      <c r="AC41" s="2"/>
    </row>
    <row r="42" spans="1:29" x14ac:dyDescent="0.25">
      <c r="B42" s="3"/>
      <c r="C42" s="3"/>
      <c r="D42" s="3"/>
      <c r="E42" s="3"/>
      <c r="F42" s="3"/>
      <c r="G42" s="2"/>
      <c r="Y42" s="3"/>
      <c r="AC42" s="2">
        <f t="shared" si="3"/>
        <v>0</v>
      </c>
    </row>
    <row r="43" spans="1:29" x14ac:dyDescent="0.25">
      <c r="B43" s="3" t="s">
        <v>18</v>
      </c>
      <c r="C43" s="3"/>
      <c r="D43" s="3"/>
      <c r="E43" s="3"/>
      <c r="F43" s="3"/>
      <c r="G43" s="2">
        <f>SUM(G25:G42)</f>
        <v>1893.59</v>
      </c>
      <c r="I43" s="2">
        <f>SUM(I25:I42)</f>
        <v>1791.0400000000002</v>
      </c>
      <c r="K43" s="2">
        <f>SUM(K25:K42)</f>
        <v>1273.53</v>
      </c>
      <c r="M43" s="2">
        <f>SUM(M25:M42)</f>
        <v>3080.3500000000004</v>
      </c>
      <c r="O43" s="2">
        <f>SUM(O25:O42)</f>
        <v>152.22</v>
      </c>
      <c r="Q43" s="2">
        <f>SUM(Q25:Q42)</f>
        <v>587.77</v>
      </c>
      <c r="R43" s="2"/>
      <c r="S43" s="2">
        <f>SUM(S25:S42)</f>
        <v>396.44</v>
      </c>
      <c r="T43" s="2"/>
      <c r="U43" s="2">
        <f>SUM(U25:U42)</f>
        <v>735.31</v>
      </c>
      <c r="V43" s="2"/>
      <c r="W43" s="2">
        <f>SUM(W25:W42)</f>
        <v>1396.24</v>
      </c>
      <c r="Y43" s="2">
        <f>SUM(Y25:Y42)</f>
        <v>11306.490000000002</v>
      </c>
      <c r="AA43" s="2">
        <f>SUM(AA25:AA42)</f>
        <v>18600</v>
      </c>
      <c r="AC43" s="2">
        <f t="shared" si="3"/>
        <v>7293.5099999999984</v>
      </c>
    </row>
    <row r="44" spans="1:29" x14ac:dyDescent="0.25">
      <c r="B44" s="3"/>
      <c r="C44" s="3"/>
      <c r="D44" s="3"/>
      <c r="E44" s="3"/>
      <c r="F44" s="3"/>
      <c r="G44" s="2"/>
      <c r="Y44" s="3"/>
    </row>
    <row r="45" spans="1:29" x14ac:dyDescent="0.25">
      <c r="B45" s="3" t="s">
        <v>19</v>
      </c>
      <c r="C45" s="3"/>
      <c r="D45" s="3"/>
      <c r="E45" s="3"/>
      <c r="F45" s="3"/>
      <c r="G45" s="2">
        <f>+G21-G43</f>
        <v>350.10000000000014</v>
      </c>
      <c r="I45" s="2">
        <f>+I21-I43</f>
        <v>1772.99</v>
      </c>
      <c r="K45" s="2">
        <f>+K21-K43</f>
        <v>1443.01</v>
      </c>
      <c r="M45" s="2">
        <f>+M21-M43</f>
        <v>-2024.5300000000004</v>
      </c>
      <c r="O45" s="2">
        <f>+O21-O43</f>
        <v>189.83</v>
      </c>
      <c r="Q45" s="2">
        <f>+Q21-Q43</f>
        <v>-466.21999999999997</v>
      </c>
      <c r="R45" s="2"/>
      <c r="S45" s="2">
        <f>+S21-S43</f>
        <v>239.07</v>
      </c>
      <c r="T45" s="2"/>
      <c r="U45" s="2">
        <f>+U21-U43</f>
        <v>367.37000000000012</v>
      </c>
      <c r="V45" s="2"/>
      <c r="W45" s="2">
        <f>+W21-W43</f>
        <v>-713.99</v>
      </c>
      <c r="Y45" s="2">
        <f>+Y21-Y43</f>
        <v>1157.6299999999974</v>
      </c>
    </row>
    <row r="46" spans="1:29" x14ac:dyDescent="0.25">
      <c r="B46" s="3"/>
      <c r="C46" s="3"/>
      <c r="D46" s="3"/>
      <c r="E46" s="3"/>
      <c r="F46" s="3"/>
      <c r="G46" s="2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9" x14ac:dyDescent="0.25">
      <c r="B47" s="3"/>
      <c r="C47" s="3"/>
      <c r="D47" s="3"/>
      <c r="E47" s="3"/>
      <c r="F47" s="3"/>
      <c r="G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9" x14ac:dyDescent="0.25">
      <c r="A48" s="3" t="s">
        <v>20</v>
      </c>
      <c r="B48" s="3"/>
      <c r="C48" s="3"/>
      <c r="D48" s="3"/>
      <c r="E48" s="3"/>
      <c r="F48" s="3"/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7" x14ac:dyDescent="0.25">
      <c r="A50" s="3" t="s">
        <v>21</v>
      </c>
      <c r="B50" s="3"/>
      <c r="C50" s="3"/>
      <c r="D50" s="3"/>
      <c r="E50" s="3"/>
      <c r="F50" s="3"/>
      <c r="G50" s="2">
        <v>5726.38</v>
      </c>
      <c r="H50" s="3"/>
      <c r="I50" s="2">
        <v>6527.23</v>
      </c>
      <c r="J50" s="3"/>
      <c r="K50" s="2"/>
      <c r="L50" s="3"/>
      <c r="M50" s="2">
        <v>2862.75</v>
      </c>
      <c r="N50" s="3"/>
      <c r="O50" s="2">
        <v>2839.17</v>
      </c>
      <c r="P50" s="3"/>
      <c r="Q50" s="2">
        <v>2474.65</v>
      </c>
      <c r="R50" s="2"/>
      <c r="S50" s="2">
        <v>4267.8100000000004</v>
      </c>
      <c r="T50" s="2"/>
      <c r="U50" s="2">
        <v>3553.76</v>
      </c>
      <c r="V50" s="2"/>
      <c r="W50" s="2"/>
      <c r="X50" s="3"/>
      <c r="AA50" s="2"/>
    </row>
    <row r="51" spans="1:27" x14ac:dyDescent="0.25">
      <c r="A51" s="3"/>
      <c r="B51" s="3"/>
      <c r="C51" s="3"/>
      <c r="D51" s="3"/>
      <c r="E51" s="3"/>
      <c r="F51" s="3"/>
      <c r="G51" s="2"/>
      <c r="H51" s="3"/>
      <c r="I51" s="2"/>
      <c r="J51" s="3"/>
      <c r="K51" s="2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7" x14ac:dyDescent="0.25">
      <c r="A52" s="3" t="s">
        <v>86</v>
      </c>
      <c r="B52" s="3"/>
      <c r="C52" s="3"/>
      <c r="D52" s="3"/>
      <c r="E52" s="3"/>
      <c r="F52" s="3"/>
      <c r="G52" s="2">
        <v>2980.79</v>
      </c>
      <c r="H52" s="3"/>
      <c r="I52" s="2">
        <v>4042.41</v>
      </c>
      <c r="J52" s="3"/>
      <c r="K52" s="2"/>
      <c r="L52" s="3"/>
      <c r="M52" s="2">
        <v>4640.2</v>
      </c>
      <c r="N52" s="3"/>
      <c r="O52" s="2">
        <v>4751.08</v>
      </c>
      <c r="P52" s="3"/>
      <c r="Q52" s="2">
        <v>5188.3500000000004</v>
      </c>
      <c r="R52" s="2"/>
      <c r="S52" s="2">
        <v>3448.55</v>
      </c>
      <c r="T52" s="2"/>
      <c r="U52" s="2">
        <v>3448.55</v>
      </c>
      <c r="V52" s="2"/>
      <c r="W52" s="2"/>
      <c r="X52" s="3"/>
    </row>
    <row r="53" spans="1:27" x14ac:dyDescent="0.25">
      <c r="A53" s="3"/>
      <c r="B53" s="3"/>
      <c r="C53" s="3"/>
      <c r="D53" s="3"/>
      <c r="E53" s="3"/>
      <c r="F53" s="3"/>
      <c r="G53" s="2"/>
      <c r="H53" s="3"/>
      <c r="I53" s="2"/>
      <c r="J53" s="3"/>
      <c r="K53" s="2"/>
      <c r="L53" s="3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7" x14ac:dyDescent="0.25">
      <c r="A54" s="3" t="s">
        <v>23</v>
      </c>
      <c r="B54" s="3"/>
      <c r="C54" s="3"/>
      <c r="D54" s="3"/>
      <c r="E54" s="3"/>
      <c r="F54" s="3"/>
      <c r="G54" s="2">
        <v>4319.24</v>
      </c>
      <c r="H54" s="3"/>
      <c r="I54" s="2">
        <v>5669.31</v>
      </c>
      <c r="J54" s="3"/>
      <c r="K54" s="2"/>
      <c r="L54" s="3"/>
      <c r="M54" s="2">
        <v>6819.36</v>
      </c>
      <c r="N54" s="3"/>
      <c r="O54" s="2">
        <v>6819.42</v>
      </c>
      <c r="P54" s="3"/>
      <c r="Q54" s="2">
        <v>6819.47</v>
      </c>
      <c r="R54" s="2"/>
      <c r="S54" s="2">
        <v>6819.59</v>
      </c>
      <c r="T54" s="2"/>
      <c r="U54" s="2">
        <v>6819.65</v>
      </c>
      <c r="V54" s="2"/>
      <c r="W54" s="2"/>
      <c r="X54" s="3"/>
    </row>
    <row r="55" spans="1:27" x14ac:dyDescent="0.25">
      <c r="A55" s="3"/>
      <c r="B55" s="3"/>
      <c r="C55" s="3"/>
      <c r="D55" s="3"/>
      <c r="E55" s="3"/>
      <c r="F55" s="3"/>
      <c r="G55" s="2"/>
      <c r="H55" s="3"/>
      <c r="I55" s="2"/>
      <c r="J55" s="3"/>
      <c r="K55" s="2"/>
      <c r="L55" s="3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7" x14ac:dyDescent="0.25">
      <c r="A56" s="2" t="s">
        <v>24</v>
      </c>
      <c r="B56" s="2"/>
      <c r="C56" s="2" t="s">
        <v>100</v>
      </c>
      <c r="D56" s="2"/>
      <c r="E56" s="2"/>
      <c r="F56" s="2"/>
      <c r="G56" s="2">
        <v>110</v>
      </c>
      <c r="H56" s="3"/>
      <c r="I56" s="2">
        <v>110</v>
      </c>
      <c r="J56" s="3"/>
      <c r="K56" s="2"/>
      <c r="L56" s="3"/>
      <c r="M56" s="2">
        <v>110</v>
      </c>
      <c r="N56" s="3"/>
      <c r="O56" s="2">
        <v>110</v>
      </c>
      <c r="P56" s="3"/>
      <c r="Q56" s="2">
        <v>110</v>
      </c>
      <c r="R56" s="2"/>
      <c r="S56" s="2">
        <v>110</v>
      </c>
      <c r="T56" s="2"/>
      <c r="U56" s="2">
        <v>110</v>
      </c>
      <c r="V56" s="2"/>
      <c r="W56" s="2"/>
      <c r="X56" s="3"/>
      <c r="Y56" s="1"/>
    </row>
    <row r="57" spans="1:27" x14ac:dyDescent="0.25">
      <c r="A57" s="2"/>
      <c r="B57" s="2"/>
      <c r="C57" s="2"/>
      <c r="D57" s="2"/>
      <c r="E57" s="2"/>
      <c r="F57" s="2"/>
      <c r="G57" s="2"/>
      <c r="H57" s="3"/>
      <c r="I57" s="2"/>
      <c r="J57" s="3"/>
      <c r="K57" s="2"/>
      <c r="L57" s="3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7" x14ac:dyDescent="0.25">
      <c r="A58" s="2" t="s">
        <v>37</v>
      </c>
      <c r="B58" s="2"/>
      <c r="C58" s="2"/>
      <c r="D58" s="2"/>
      <c r="E58" s="2"/>
      <c r="F58" s="2"/>
      <c r="G58" s="2">
        <v>488.86</v>
      </c>
      <c r="I58" s="2">
        <v>488.86</v>
      </c>
      <c r="K58" s="2"/>
      <c r="M58" s="2">
        <v>488.86</v>
      </c>
      <c r="O58" s="2">
        <v>488.86</v>
      </c>
      <c r="Q58" s="2">
        <v>488.86</v>
      </c>
      <c r="R58" s="2"/>
      <c r="S58" s="2">
        <v>488.86</v>
      </c>
      <c r="T58" s="2"/>
      <c r="U58" s="2">
        <v>0</v>
      </c>
      <c r="V58" s="2"/>
      <c r="W58" s="2"/>
    </row>
    <row r="59" spans="1:27" x14ac:dyDescent="0.25">
      <c r="B59" s="3"/>
      <c r="C59" s="3"/>
      <c r="D59" s="3"/>
      <c r="E59" s="3"/>
      <c r="F59" s="3"/>
      <c r="G59" s="3"/>
      <c r="I59" s="3"/>
      <c r="K59" s="2"/>
      <c r="M59" s="2"/>
    </row>
    <row r="60" spans="1:27" x14ac:dyDescent="0.25">
      <c r="B60" s="3"/>
      <c r="C60" s="3"/>
      <c r="D60" s="3"/>
      <c r="E60" s="3"/>
      <c r="F60" s="3"/>
      <c r="G60" s="3"/>
      <c r="I60" s="3"/>
      <c r="K60" s="2"/>
      <c r="M60" s="2"/>
    </row>
    <row r="61" spans="1:27" x14ac:dyDescent="0.25">
      <c r="A61" s="3" t="s">
        <v>26</v>
      </c>
      <c r="B61" s="3"/>
      <c r="C61" s="3"/>
      <c r="D61" s="3"/>
      <c r="E61" s="3"/>
      <c r="F61" s="3"/>
      <c r="G61" s="2">
        <f>SUM(G50:G59)</f>
        <v>13625.27</v>
      </c>
      <c r="I61" s="2">
        <f>SUM(I50:I59)</f>
        <v>16837.810000000001</v>
      </c>
      <c r="K61" s="2"/>
      <c r="M61" s="2">
        <f>M50+M52+M54+M56+M58</f>
        <v>14921.17</v>
      </c>
      <c r="O61" s="2">
        <f>SUM(O50:O60)</f>
        <v>15008.53</v>
      </c>
      <c r="Q61" s="2">
        <f>SUM(Q50:Q60)</f>
        <v>15081.330000000002</v>
      </c>
      <c r="R61" s="2"/>
      <c r="S61" s="2">
        <f>SUM(S50:S60)</f>
        <v>15134.810000000001</v>
      </c>
      <c r="T61" s="2"/>
      <c r="U61" s="2">
        <f>SUM(U50:U60)</f>
        <v>13931.96</v>
      </c>
      <c r="V61" s="2"/>
      <c r="W61" s="2"/>
      <c r="Y61" s="1"/>
    </row>
    <row r="62" spans="1:27" x14ac:dyDescent="0.25">
      <c r="B62" s="3"/>
      <c r="C62" s="3"/>
      <c r="D62" s="3"/>
      <c r="E62" s="3"/>
      <c r="F62" s="3"/>
      <c r="G62" s="3"/>
    </row>
  </sheetData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B6901-A8B4-49B9-9D2C-B7D5BB865677}">
  <dimension ref="A1:J43"/>
  <sheetViews>
    <sheetView workbookViewId="0"/>
  </sheetViews>
  <sheetFormatPr defaultRowHeight="15" x14ac:dyDescent="0.25"/>
  <cols>
    <col min="7" max="7" width="13.140625" customWidth="1"/>
  </cols>
  <sheetData>
    <row r="1" spans="1:7" x14ac:dyDescent="0.25">
      <c r="C1" s="3" t="s">
        <v>0</v>
      </c>
      <c r="D1" s="3"/>
      <c r="E1" s="3"/>
      <c r="F1" s="3"/>
      <c r="G1" s="3"/>
    </row>
    <row r="2" spans="1:7" x14ac:dyDescent="0.25">
      <c r="C2" s="3"/>
      <c r="D2" s="3"/>
      <c r="E2" s="3"/>
      <c r="F2" s="3"/>
      <c r="G2" s="3"/>
    </row>
    <row r="3" spans="1:7" x14ac:dyDescent="0.25">
      <c r="C3" s="3" t="s">
        <v>27</v>
      </c>
      <c r="D3" s="3"/>
      <c r="E3" s="3"/>
      <c r="F3" s="3"/>
      <c r="G3" s="3"/>
    </row>
    <row r="4" spans="1:7" x14ac:dyDescent="0.25">
      <c r="D4" s="3"/>
      <c r="E4" s="3"/>
      <c r="F4" s="3"/>
      <c r="G4" s="3"/>
    </row>
    <row r="5" spans="1:7" x14ac:dyDescent="0.25">
      <c r="A5" s="3" t="s">
        <v>2</v>
      </c>
    </row>
    <row r="6" spans="1:7" x14ac:dyDescent="0.25">
      <c r="B6" t="s">
        <v>28</v>
      </c>
      <c r="G6" s="1">
        <v>30</v>
      </c>
    </row>
    <row r="7" spans="1:7" x14ac:dyDescent="0.25">
      <c r="B7" t="s">
        <v>4</v>
      </c>
      <c r="G7" s="1">
        <v>428.26</v>
      </c>
    </row>
    <row r="8" spans="1:7" x14ac:dyDescent="0.25">
      <c r="B8" t="s">
        <v>29</v>
      </c>
      <c r="G8" s="1">
        <v>500</v>
      </c>
    </row>
    <row r="9" spans="1:7" x14ac:dyDescent="0.25">
      <c r="B9" t="s">
        <v>6</v>
      </c>
      <c r="G9" s="1">
        <v>0.04</v>
      </c>
    </row>
    <row r="10" spans="1:7" x14ac:dyDescent="0.25">
      <c r="B10" t="s">
        <v>30</v>
      </c>
      <c r="G10" s="1">
        <v>73.95</v>
      </c>
    </row>
    <row r="11" spans="1:7" x14ac:dyDescent="0.25">
      <c r="B11" t="s">
        <v>31</v>
      </c>
      <c r="G11" s="1">
        <v>1230</v>
      </c>
    </row>
    <row r="12" spans="1:7" x14ac:dyDescent="0.25">
      <c r="G12" s="1"/>
    </row>
    <row r="13" spans="1:7" x14ac:dyDescent="0.25">
      <c r="B13" s="3" t="s">
        <v>8</v>
      </c>
      <c r="C13" s="3"/>
      <c r="G13" s="2">
        <f>SUM(G6:G12)</f>
        <v>2262.25</v>
      </c>
    </row>
    <row r="14" spans="1:7" x14ac:dyDescent="0.25">
      <c r="G14" s="1"/>
    </row>
    <row r="15" spans="1:7" x14ac:dyDescent="0.25">
      <c r="G15" s="1"/>
    </row>
    <row r="16" spans="1:7" x14ac:dyDescent="0.25">
      <c r="A16" s="3" t="s">
        <v>9</v>
      </c>
      <c r="G16" s="1"/>
    </row>
    <row r="17" spans="1:10" x14ac:dyDescent="0.25">
      <c r="B17" t="s">
        <v>15</v>
      </c>
      <c r="G17" s="1">
        <v>258.55</v>
      </c>
    </row>
    <row r="18" spans="1:10" x14ac:dyDescent="0.25">
      <c r="B18" t="s">
        <v>32</v>
      </c>
      <c r="G18" s="1">
        <v>125</v>
      </c>
    </row>
    <row r="19" spans="1:10" x14ac:dyDescent="0.25">
      <c r="B19" t="s">
        <v>33</v>
      </c>
      <c r="G19" s="1">
        <v>35</v>
      </c>
    </row>
    <row r="20" spans="1:10" x14ac:dyDescent="0.25">
      <c r="B20" t="s">
        <v>16</v>
      </c>
      <c r="F20" t="s">
        <v>14</v>
      </c>
      <c r="G20" s="1">
        <v>1141.77</v>
      </c>
      <c r="I20" t="s">
        <v>34</v>
      </c>
    </row>
    <row r="21" spans="1:10" x14ac:dyDescent="0.25">
      <c r="B21" t="s">
        <v>17</v>
      </c>
      <c r="G21" s="1">
        <f>84.46+41.53</f>
        <v>125.99</v>
      </c>
    </row>
    <row r="22" spans="1:10" x14ac:dyDescent="0.25">
      <c r="B22" t="s">
        <v>35</v>
      </c>
      <c r="G22" s="1">
        <v>225.84</v>
      </c>
    </row>
    <row r="23" spans="1:10" x14ac:dyDescent="0.25">
      <c r="G23" s="1"/>
    </row>
    <row r="24" spans="1:10" x14ac:dyDescent="0.25">
      <c r="G24" s="1"/>
    </row>
    <row r="25" spans="1:10" x14ac:dyDescent="0.25">
      <c r="B25" s="3" t="s">
        <v>18</v>
      </c>
      <c r="C25" s="3"/>
      <c r="G25" s="2">
        <f>SUM(G17:G24)</f>
        <v>1912.1499999999999</v>
      </c>
    </row>
    <row r="26" spans="1:10" x14ac:dyDescent="0.25">
      <c r="G26" s="1"/>
    </row>
    <row r="27" spans="1:10" x14ac:dyDescent="0.25">
      <c r="B27" s="3" t="s">
        <v>19</v>
      </c>
      <c r="C27" s="3"/>
      <c r="G27" s="2">
        <f>+G13-G25</f>
        <v>350.10000000000014</v>
      </c>
    </row>
    <row r="28" spans="1:10" x14ac:dyDescent="0.25">
      <c r="G28" s="1"/>
    </row>
    <row r="29" spans="1:10" x14ac:dyDescent="0.25">
      <c r="G29" s="1"/>
    </row>
    <row r="30" spans="1:10" x14ac:dyDescent="0.25">
      <c r="A30" s="3" t="s">
        <v>20</v>
      </c>
      <c r="B30" s="3"/>
      <c r="C30" s="3"/>
      <c r="D30" s="3"/>
      <c r="E30" s="3"/>
      <c r="F30" s="3"/>
      <c r="G30" s="2"/>
      <c r="H30" s="3"/>
      <c r="I30" s="3"/>
      <c r="J30" s="3"/>
    </row>
    <row r="31" spans="1:1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5">
      <c r="A32" s="3" t="s">
        <v>21</v>
      </c>
      <c r="B32" s="3"/>
      <c r="C32" s="3"/>
      <c r="D32" s="3"/>
      <c r="E32" s="3"/>
      <c r="F32" s="3"/>
      <c r="G32" s="2">
        <v>5726.38</v>
      </c>
      <c r="H32" s="3"/>
      <c r="I32" s="3"/>
      <c r="J32" s="3"/>
    </row>
    <row r="33" spans="1:10" x14ac:dyDescent="0.25">
      <c r="A33" s="3"/>
      <c r="B33" s="3"/>
      <c r="C33" s="3"/>
      <c r="D33" s="3"/>
      <c r="E33" s="3"/>
      <c r="F33" s="3"/>
      <c r="G33" s="2"/>
      <c r="H33" s="3"/>
      <c r="I33" s="3"/>
      <c r="J33" s="3"/>
    </row>
    <row r="34" spans="1:10" x14ac:dyDescent="0.25">
      <c r="A34" s="3" t="s">
        <v>22</v>
      </c>
      <c r="B34" s="3"/>
      <c r="C34" s="3"/>
      <c r="D34" s="3"/>
      <c r="E34" s="3"/>
      <c r="F34" s="3"/>
      <c r="G34" s="2">
        <v>2980.79</v>
      </c>
      <c r="H34" s="3"/>
      <c r="I34" s="3"/>
      <c r="J34" s="3"/>
    </row>
    <row r="35" spans="1:10" x14ac:dyDescent="0.25">
      <c r="A35" s="3"/>
      <c r="B35" s="3"/>
      <c r="C35" s="3"/>
      <c r="D35" s="3"/>
      <c r="E35" s="3"/>
      <c r="F35" s="3"/>
      <c r="G35" s="2"/>
      <c r="H35" s="3"/>
      <c r="I35" s="3"/>
      <c r="J35" s="3"/>
    </row>
    <row r="36" spans="1:10" x14ac:dyDescent="0.25">
      <c r="A36" s="3" t="s">
        <v>23</v>
      </c>
      <c r="B36" s="3"/>
      <c r="C36" s="3"/>
      <c r="D36" s="3"/>
      <c r="E36" s="3"/>
      <c r="F36" s="3"/>
      <c r="G36" s="2">
        <v>4319.24</v>
      </c>
      <c r="H36" s="3"/>
      <c r="I36" s="3"/>
      <c r="J36" s="3"/>
    </row>
    <row r="37" spans="1:10" x14ac:dyDescent="0.25">
      <c r="A37" s="3"/>
      <c r="B37" s="3"/>
      <c r="C37" s="3"/>
      <c r="D37" s="3"/>
      <c r="E37" s="3"/>
      <c r="F37" s="3"/>
      <c r="G37" s="2"/>
      <c r="H37" s="3"/>
      <c r="I37" s="3"/>
      <c r="J37" s="3"/>
    </row>
    <row r="38" spans="1:10" x14ac:dyDescent="0.25">
      <c r="A38" s="2" t="s">
        <v>24</v>
      </c>
      <c r="B38" s="2"/>
      <c r="C38" s="2"/>
      <c r="D38" s="2"/>
      <c r="E38" s="2"/>
      <c r="F38" s="2"/>
      <c r="G38" s="2">
        <v>110</v>
      </c>
      <c r="H38" s="3" t="s">
        <v>36</v>
      </c>
      <c r="I38" s="3"/>
      <c r="J38" s="3"/>
    </row>
    <row r="39" spans="1:10" x14ac:dyDescent="0.25">
      <c r="A39" s="2"/>
      <c r="B39" s="2"/>
      <c r="C39" s="2"/>
      <c r="D39" s="2"/>
      <c r="E39" s="2"/>
      <c r="F39" s="2"/>
      <c r="G39" s="2"/>
      <c r="H39" s="3"/>
      <c r="I39" s="3"/>
      <c r="J39" s="3"/>
    </row>
    <row r="40" spans="1:10" x14ac:dyDescent="0.25">
      <c r="A40" s="2" t="s">
        <v>37</v>
      </c>
      <c r="B40" s="2"/>
      <c r="C40" s="2"/>
      <c r="D40" s="2"/>
      <c r="E40" s="2"/>
      <c r="F40" s="2"/>
      <c r="G40" s="2">
        <v>488.86</v>
      </c>
    </row>
    <row r="43" spans="1:10" x14ac:dyDescent="0.25">
      <c r="A43" s="3" t="s">
        <v>26</v>
      </c>
      <c r="G43" s="2">
        <f>SUM(G32:G41)</f>
        <v>13625.27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3A921-FD91-478A-8654-CCAA161828F6}">
  <dimension ref="A1:S66"/>
  <sheetViews>
    <sheetView topLeftCell="B22" workbookViewId="0">
      <selection activeCell="B22" sqref="A1:XFD1048576"/>
    </sheetView>
  </sheetViews>
  <sheetFormatPr defaultRowHeight="15" x14ac:dyDescent="0.25"/>
  <cols>
    <col min="6" max="6" width="0" hidden="1" customWidth="1"/>
    <col min="7" max="7" width="12.28515625" hidden="1" customWidth="1"/>
    <col min="8" max="8" width="0" hidden="1" customWidth="1"/>
    <col min="9" max="9" width="12.140625" customWidth="1"/>
    <col min="11" max="11" width="11.140625" customWidth="1"/>
    <col min="13" max="13" width="11.7109375" customWidth="1"/>
    <col min="15" max="15" width="11.28515625" customWidth="1"/>
    <col min="17" max="17" width="13.140625" customWidth="1"/>
    <col min="18" max="18" width="10.7109375" customWidth="1"/>
  </cols>
  <sheetData>
    <row r="1" spans="1:18" x14ac:dyDescent="0.25">
      <c r="C1" s="3" t="s">
        <v>0</v>
      </c>
      <c r="D1" s="3"/>
      <c r="E1" s="3"/>
      <c r="F1" s="3"/>
      <c r="G1" s="3"/>
    </row>
    <row r="2" spans="1:18" x14ac:dyDescent="0.25">
      <c r="C2" s="3"/>
      <c r="D2" s="3"/>
      <c r="E2" s="3"/>
      <c r="F2" s="3"/>
      <c r="G2" s="3"/>
    </row>
    <row r="3" spans="1:18" x14ac:dyDescent="0.25">
      <c r="C3" s="3" t="s">
        <v>38</v>
      </c>
      <c r="D3" s="3"/>
      <c r="E3" s="3"/>
      <c r="F3" s="3"/>
      <c r="G3" s="3"/>
    </row>
    <row r="4" spans="1:18" x14ac:dyDescent="0.25">
      <c r="C4" s="3"/>
      <c r="D4" s="3"/>
      <c r="E4" s="3"/>
      <c r="F4" s="3"/>
      <c r="G4" s="3"/>
    </row>
    <row r="5" spans="1:18" x14ac:dyDescent="0.25">
      <c r="D5" s="3"/>
      <c r="E5" s="3"/>
      <c r="F5" s="3"/>
      <c r="G5" s="4" t="s">
        <v>39</v>
      </c>
      <c r="I5" s="4" t="s">
        <v>39</v>
      </c>
      <c r="J5" s="3"/>
      <c r="K5" s="4" t="s">
        <v>39</v>
      </c>
      <c r="L5" s="3"/>
      <c r="M5" s="4" t="s">
        <v>40</v>
      </c>
      <c r="N5" s="3"/>
      <c r="O5" s="4" t="s">
        <v>41</v>
      </c>
      <c r="P5" s="3"/>
      <c r="Q5" s="4" t="s">
        <v>42</v>
      </c>
      <c r="R5" s="3"/>
    </row>
    <row r="6" spans="1:18" ht="30" x14ac:dyDescent="0.25">
      <c r="A6" s="3" t="s">
        <v>2</v>
      </c>
      <c r="G6" s="5" t="s">
        <v>43</v>
      </c>
      <c r="I6" s="5" t="s">
        <v>44</v>
      </c>
      <c r="J6" s="3"/>
      <c r="K6" s="5" t="s">
        <v>45</v>
      </c>
      <c r="L6" s="3"/>
      <c r="M6" s="5" t="s">
        <v>46</v>
      </c>
      <c r="N6" s="3"/>
      <c r="O6" s="5" t="s">
        <v>47</v>
      </c>
      <c r="P6" s="3"/>
      <c r="Q6" s="5" t="s">
        <v>48</v>
      </c>
      <c r="R6" s="3"/>
    </row>
    <row r="7" spans="1:18" x14ac:dyDescent="0.25">
      <c r="A7" s="3"/>
      <c r="G7" s="5"/>
      <c r="I7" s="5"/>
      <c r="J7" s="3"/>
      <c r="K7" s="3"/>
      <c r="L7" s="3"/>
      <c r="M7" s="5"/>
      <c r="N7" s="3"/>
      <c r="O7" s="5"/>
      <c r="P7" s="3"/>
      <c r="Q7" s="3"/>
    </row>
    <row r="8" spans="1:18" x14ac:dyDescent="0.25">
      <c r="B8" s="3" t="s">
        <v>28</v>
      </c>
      <c r="C8" s="3"/>
      <c r="D8" s="3"/>
      <c r="E8" s="3"/>
      <c r="F8" s="3"/>
      <c r="G8" s="2">
        <v>30</v>
      </c>
      <c r="I8" s="2">
        <v>15</v>
      </c>
      <c r="J8" s="3"/>
      <c r="K8" s="2">
        <v>0</v>
      </c>
      <c r="L8" s="3"/>
      <c r="M8" s="2">
        <f>+G8+I8+K8</f>
        <v>45</v>
      </c>
      <c r="N8" s="3"/>
      <c r="O8" s="2">
        <v>300</v>
      </c>
      <c r="P8" s="3"/>
      <c r="Q8" s="2">
        <f>+O8-M8</f>
        <v>255</v>
      </c>
    </row>
    <row r="9" spans="1:18" x14ac:dyDescent="0.25">
      <c r="B9" s="3" t="s">
        <v>49</v>
      </c>
      <c r="C9" s="3"/>
      <c r="D9" s="3"/>
      <c r="E9" s="3"/>
      <c r="F9" s="3"/>
      <c r="G9" s="2">
        <v>0</v>
      </c>
      <c r="I9" s="2">
        <v>1551</v>
      </c>
      <c r="J9" s="4" t="s">
        <v>50</v>
      </c>
      <c r="K9" s="2">
        <v>0</v>
      </c>
      <c r="L9" s="4" t="s">
        <v>50</v>
      </c>
      <c r="M9" s="2">
        <f t="shared" ref="M9:M17" si="0">+G9+I9+K9</f>
        <v>1551</v>
      </c>
      <c r="N9" s="3"/>
      <c r="O9" s="2">
        <v>2000</v>
      </c>
      <c r="P9" s="3"/>
      <c r="Q9" s="2">
        <f t="shared" ref="Q9:Q19" si="1">+O9-M9</f>
        <v>449</v>
      </c>
    </row>
    <row r="10" spans="1:18" x14ac:dyDescent="0.25">
      <c r="B10" s="3" t="s">
        <v>51</v>
      </c>
      <c r="C10" s="3"/>
      <c r="D10" s="3"/>
      <c r="E10" s="3"/>
      <c r="F10" s="3"/>
      <c r="G10" s="2">
        <v>0</v>
      </c>
      <c r="I10" s="2">
        <v>50</v>
      </c>
      <c r="J10" s="4" t="s">
        <v>52</v>
      </c>
      <c r="K10" s="2">
        <v>0</v>
      </c>
      <c r="L10" s="4"/>
      <c r="M10" s="2">
        <f t="shared" si="0"/>
        <v>50</v>
      </c>
      <c r="N10" s="3"/>
      <c r="O10" s="2">
        <v>100</v>
      </c>
      <c r="P10" s="3"/>
      <c r="Q10" s="2">
        <f t="shared" si="1"/>
        <v>50</v>
      </c>
    </row>
    <row r="11" spans="1:18" x14ac:dyDescent="0.25">
      <c r="B11" s="3" t="s">
        <v>4</v>
      </c>
      <c r="C11" s="3"/>
      <c r="D11" s="3"/>
      <c r="E11" s="3"/>
      <c r="F11" s="3"/>
      <c r="G11" s="2">
        <v>409.7</v>
      </c>
      <c r="I11" s="2">
        <v>781</v>
      </c>
      <c r="J11" s="3"/>
      <c r="K11" s="2">
        <v>294.5</v>
      </c>
      <c r="L11" s="3"/>
      <c r="M11" s="2">
        <f t="shared" si="0"/>
        <v>1485.2</v>
      </c>
      <c r="N11" s="3"/>
      <c r="O11" s="2">
        <v>5200</v>
      </c>
      <c r="P11" s="3"/>
      <c r="Q11" s="2">
        <f t="shared" si="1"/>
        <v>3714.8</v>
      </c>
    </row>
    <row r="12" spans="1:18" x14ac:dyDescent="0.25">
      <c r="B12" s="3" t="s">
        <v>53</v>
      </c>
      <c r="C12" s="3"/>
      <c r="D12" s="3"/>
      <c r="E12" s="3"/>
      <c r="F12" s="3"/>
      <c r="G12" s="2">
        <v>0</v>
      </c>
      <c r="I12" s="2">
        <v>225</v>
      </c>
      <c r="J12" s="3"/>
      <c r="K12" s="2">
        <v>74</v>
      </c>
      <c r="L12" s="3"/>
      <c r="M12" s="2">
        <f t="shared" si="0"/>
        <v>299</v>
      </c>
      <c r="N12" s="3"/>
      <c r="O12" s="2">
        <v>600</v>
      </c>
      <c r="P12" s="3"/>
      <c r="Q12" s="2">
        <f t="shared" si="1"/>
        <v>301</v>
      </c>
    </row>
    <row r="13" spans="1:18" x14ac:dyDescent="0.25">
      <c r="B13" s="3" t="s">
        <v>29</v>
      </c>
      <c r="C13" s="3"/>
      <c r="D13" s="3"/>
      <c r="E13" s="3"/>
      <c r="F13" s="3"/>
      <c r="G13" s="2">
        <v>500</v>
      </c>
      <c r="I13" s="2">
        <v>330</v>
      </c>
      <c r="J13" s="3"/>
      <c r="K13" s="2">
        <v>10</v>
      </c>
      <c r="L13" s="3"/>
      <c r="M13" s="2">
        <f t="shared" si="0"/>
        <v>840</v>
      </c>
      <c r="N13" s="3"/>
      <c r="O13" s="2">
        <v>1400</v>
      </c>
      <c r="P13" s="3"/>
      <c r="Q13" s="2">
        <f t="shared" si="1"/>
        <v>560</v>
      </c>
    </row>
    <row r="14" spans="1:18" x14ac:dyDescent="0.25">
      <c r="B14" s="3" t="s">
        <v>6</v>
      </c>
      <c r="C14" s="3"/>
      <c r="D14" s="3"/>
      <c r="E14" s="3"/>
      <c r="F14" s="3"/>
      <c r="G14" s="2">
        <v>0.04</v>
      </c>
      <c r="I14" s="2">
        <v>0.03</v>
      </c>
      <c r="J14" s="3"/>
      <c r="K14" s="2">
        <v>0.04</v>
      </c>
      <c r="L14" s="3"/>
      <c r="M14" s="2">
        <f t="shared" si="0"/>
        <v>0.11000000000000001</v>
      </c>
      <c r="N14" s="3"/>
      <c r="O14" s="2">
        <v>0</v>
      </c>
      <c r="P14" s="3"/>
      <c r="Q14" s="2"/>
    </row>
    <row r="15" spans="1:18" x14ac:dyDescent="0.25">
      <c r="B15" s="3" t="s">
        <v>30</v>
      </c>
      <c r="C15" s="3"/>
      <c r="D15" s="3"/>
      <c r="E15" s="3"/>
      <c r="F15" s="3"/>
      <c r="G15" s="2">
        <v>73.95</v>
      </c>
      <c r="I15" s="2">
        <v>162</v>
      </c>
      <c r="J15" s="4" t="s">
        <v>54</v>
      </c>
      <c r="K15" s="2">
        <v>303</v>
      </c>
      <c r="L15" s="4" t="s">
        <v>54</v>
      </c>
      <c r="M15" s="2">
        <f t="shared" si="0"/>
        <v>538.95000000000005</v>
      </c>
      <c r="N15" s="3"/>
      <c r="O15" s="2">
        <v>60</v>
      </c>
      <c r="P15" s="3"/>
      <c r="Q15" s="6">
        <f t="shared" si="1"/>
        <v>-478.95000000000005</v>
      </c>
    </row>
    <row r="16" spans="1:18" x14ac:dyDescent="0.25">
      <c r="B16" s="3" t="s">
        <v>31</v>
      </c>
      <c r="C16" s="3"/>
      <c r="D16" s="3"/>
      <c r="E16" s="3"/>
      <c r="F16" s="3"/>
      <c r="G16" s="2">
        <v>1230</v>
      </c>
      <c r="I16" s="2">
        <v>450</v>
      </c>
      <c r="J16" s="3"/>
      <c r="K16" s="2">
        <v>1560</v>
      </c>
      <c r="L16" s="3"/>
      <c r="M16" s="2">
        <f t="shared" si="0"/>
        <v>3240</v>
      </c>
      <c r="N16" s="3"/>
      <c r="O16" s="2">
        <v>6940</v>
      </c>
      <c r="P16" s="3"/>
      <c r="Q16" s="2">
        <f t="shared" si="1"/>
        <v>3700</v>
      </c>
    </row>
    <row r="17" spans="1:19" x14ac:dyDescent="0.25">
      <c r="B17" s="3" t="s">
        <v>55</v>
      </c>
      <c r="C17" s="3"/>
      <c r="D17" s="3"/>
      <c r="E17" s="3"/>
      <c r="F17" s="3"/>
      <c r="G17" s="2">
        <v>0</v>
      </c>
      <c r="I17" s="2">
        <v>0</v>
      </c>
      <c r="J17" s="3"/>
      <c r="K17" s="2">
        <v>475</v>
      </c>
      <c r="L17" s="3"/>
      <c r="M17" s="2">
        <f t="shared" si="0"/>
        <v>475</v>
      </c>
      <c r="N17" s="3"/>
      <c r="O17" s="2">
        <v>2000</v>
      </c>
      <c r="P17" s="3"/>
      <c r="Q17" s="2">
        <f t="shared" si="1"/>
        <v>1525</v>
      </c>
    </row>
    <row r="18" spans="1:19" x14ac:dyDescent="0.25">
      <c r="B18" s="3"/>
      <c r="C18" s="3"/>
      <c r="D18" s="3"/>
      <c r="E18" s="3"/>
      <c r="F18" s="3"/>
      <c r="G18" s="2"/>
      <c r="I18" s="2"/>
      <c r="M18" s="3"/>
      <c r="Q18" s="2"/>
    </row>
    <row r="19" spans="1:19" x14ac:dyDescent="0.25">
      <c r="B19" s="3" t="s">
        <v>8</v>
      </c>
      <c r="C19" s="3"/>
      <c r="D19" s="3"/>
      <c r="E19" s="3"/>
      <c r="F19" s="3"/>
      <c r="G19" s="2">
        <f>SUM(G8:G18)</f>
        <v>2243.69</v>
      </c>
      <c r="H19" s="3"/>
      <c r="I19" s="2">
        <f>SUM(I8:I18)</f>
        <v>3564.03</v>
      </c>
      <c r="J19" s="3"/>
      <c r="K19" s="2">
        <f>SUM(K8:K18)</f>
        <v>2716.54</v>
      </c>
      <c r="L19" s="3"/>
      <c r="M19" s="2">
        <f>SUM(M8:M18)</f>
        <v>8524.2599999999984</v>
      </c>
      <c r="N19" s="3"/>
      <c r="O19" s="2">
        <f>SUM(O8:O18)</f>
        <v>18600</v>
      </c>
      <c r="P19" s="3"/>
      <c r="Q19" s="2">
        <f t="shared" si="1"/>
        <v>10075.740000000002</v>
      </c>
    </row>
    <row r="20" spans="1:19" x14ac:dyDescent="0.25">
      <c r="B20" s="3"/>
      <c r="C20" s="3"/>
      <c r="D20" s="3"/>
      <c r="E20" s="3"/>
      <c r="F20" s="3"/>
      <c r="G20" s="2"/>
      <c r="M20" s="3"/>
    </row>
    <row r="21" spans="1:19" x14ac:dyDescent="0.25">
      <c r="B21" s="3"/>
      <c r="C21" s="3"/>
      <c r="D21" s="3"/>
      <c r="E21" s="3"/>
      <c r="F21" s="3"/>
      <c r="G21" s="2"/>
      <c r="M21" s="3"/>
    </row>
    <row r="22" spans="1:19" x14ac:dyDescent="0.25">
      <c r="A22" s="3" t="s">
        <v>9</v>
      </c>
      <c r="B22" s="3"/>
      <c r="C22" s="3"/>
      <c r="D22" s="3"/>
      <c r="E22" s="3"/>
      <c r="F22" s="3"/>
      <c r="G22" s="2"/>
      <c r="M22" s="3"/>
    </row>
    <row r="23" spans="1:19" x14ac:dyDescent="0.25">
      <c r="A23" s="3"/>
      <c r="B23" s="3"/>
      <c r="C23" s="3"/>
      <c r="D23" s="3"/>
      <c r="E23" s="3"/>
      <c r="F23" s="3"/>
      <c r="G23" s="2"/>
      <c r="M23" s="3"/>
    </row>
    <row r="24" spans="1:19" x14ac:dyDescent="0.25">
      <c r="A24" s="3"/>
      <c r="B24" s="3" t="s">
        <v>10</v>
      </c>
      <c r="C24" s="3"/>
      <c r="D24" s="3"/>
      <c r="E24" s="3"/>
      <c r="F24" s="3"/>
      <c r="G24" s="2">
        <v>0</v>
      </c>
      <c r="H24" s="3"/>
      <c r="I24" s="2">
        <v>22.47</v>
      </c>
      <c r="J24" s="3"/>
      <c r="K24" s="2">
        <v>0</v>
      </c>
      <c r="L24" s="3"/>
      <c r="M24" s="2">
        <f t="shared" ref="M24:M37" si="2">+G24+I24+K24</f>
        <v>22.47</v>
      </c>
      <c r="N24" s="3"/>
      <c r="O24" s="2">
        <v>100</v>
      </c>
      <c r="P24" s="3"/>
      <c r="Q24" s="2">
        <f t="shared" ref="Q24:Q39" si="3">+O24-M24</f>
        <v>77.53</v>
      </c>
    </row>
    <row r="25" spans="1:19" x14ac:dyDescent="0.25">
      <c r="A25" s="3"/>
      <c r="B25" s="3" t="s">
        <v>11</v>
      </c>
      <c r="C25" s="3"/>
      <c r="D25" s="3"/>
      <c r="E25" s="3"/>
      <c r="F25" s="3"/>
      <c r="G25" s="2">
        <v>0</v>
      </c>
      <c r="H25" s="3"/>
      <c r="I25" s="2">
        <v>475</v>
      </c>
      <c r="J25" s="3"/>
      <c r="K25" s="2">
        <v>0</v>
      </c>
      <c r="L25" s="3"/>
      <c r="M25" s="2">
        <f t="shared" si="2"/>
        <v>475</v>
      </c>
      <c r="N25" s="3"/>
      <c r="O25" s="2">
        <v>2000</v>
      </c>
      <c r="P25" s="3"/>
      <c r="Q25" s="2">
        <f t="shared" si="3"/>
        <v>1525</v>
      </c>
    </row>
    <row r="26" spans="1:19" x14ac:dyDescent="0.25">
      <c r="A26" s="3"/>
      <c r="B26" s="3" t="s">
        <v>56</v>
      </c>
      <c r="C26" s="3"/>
      <c r="D26" s="3"/>
      <c r="E26" s="3"/>
      <c r="F26" s="3"/>
      <c r="G26" s="2">
        <v>0</v>
      </c>
      <c r="H26" s="3"/>
      <c r="I26" s="2">
        <v>0</v>
      </c>
      <c r="J26" s="3"/>
      <c r="K26" s="2">
        <v>0</v>
      </c>
      <c r="L26" s="3"/>
      <c r="M26" s="2">
        <f t="shared" si="2"/>
        <v>0</v>
      </c>
      <c r="N26" s="3"/>
      <c r="O26" s="2">
        <v>300</v>
      </c>
      <c r="P26" s="3"/>
      <c r="Q26" s="2">
        <f t="shared" si="3"/>
        <v>300</v>
      </c>
    </row>
    <row r="27" spans="1:19" x14ac:dyDescent="0.25">
      <c r="B27" s="3" t="s">
        <v>15</v>
      </c>
      <c r="C27" s="3"/>
      <c r="D27" s="3"/>
      <c r="E27" s="3"/>
      <c r="F27" s="3"/>
      <c r="G27" s="2">
        <v>239.99</v>
      </c>
      <c r="H27" s="3"/>
      <c r="I27" s="2">
        <v>336.84</v>
      </c>
      <c r="J27" s="3"/>
      <c r="K27" s="2">
        <v>349.39</v>
      </c>
      <c r="L27" s="3"/>
      <c r="M27" s="2">
        <f t="shared" si="2"/>
        <v>926.21999999999991</v>
      </c>
      <c r="N27" s="3"/>
      <c r="O27" s="2">
        <v>4500</v>
      </c>
      <c r="P27" s="3"/>
      <c r="Q27" s="2">
        <f t="shared" si="3"/>
        <v>3573.78</v>
      </c>
    </row>
    <row r="28" spans="1:19" x14ac:dyDescent="0.25">
      <c r="B28" s="3" t="s">
        <v>32</v>
      </c>
      <c r="C28" s="3"/>
      <c r="D28" s="3"/>
      <c r="E28" s="3"/>
      <c r="F28" s="3"/>
      <c r="G28" s="2">
        <v>125</v>
      </c>
      <c r="H28" s="3"/>
      <c r="I28" s="2">
        <v>0</v>
      </c>
      <c r="J28" s="3"/>
      <c r="K28" s="2">
        <v>0</v>
      </c>
      <c r="L28" s="3"/>
      <c r="M28" s="2">
        <f t="shared" si="2"/>
        <v>125</v>
      </c>
      <c r="N28" s="3"/>
      <c r="O28" s="2">
        <v>300</v>
      </c>
      <c r="P28" s="3"/>
      <c r="Q28" s="2">
        <f t="shared" si="3"/>
        <v>175</v>
      </c>
    </row>
    <row r="29" spans="1:19" x14ac:dyDescent="0.25">
      <c r="B29" s="3" t="s">
        <v>33</v>
      </c>
      <c r="C29" s="3"/>
      <c r="D29" s="3"/>
      <c r="E29" s="3"/>
      <c r="F29" s="3"/>
      <c r="G29" s="2">
        <v>35</v>
      </c>
      <c r="I29" s="2">
        <v>379.46</v>
      </c>
      <c r="J29" s="4" t="s">
        <v>57</v>
      </c>
      <c r="K29" s="2">
        <v>168.55</v>
      </c>
      <c r="L29" s="4"/>
      <c r="M29" s="2">
        <f t="shared" si="2"/>
        <v>583.01</v>
      </c>
      <c r="O29" s="2">
        <v>1200</v>
      </c>
      <c r="Q29" s="2">
        <f t="shared" si="3"/>
        <v>616.99</v>
      </c>
    </row>
    <row r="30" spans="1:19" x14ac:dyDescent="0.25">
      <c r="B30" s="3" t="s">
        <v>16</v>
      </c>
      <c r="C30" s="3"/>
      <c r="D30" s="3"/>
      <c r="E30" s="3"/>
      <c r="F30" s="3" t="s">
        <v>14</v>
      </c>
      <c r="G30" s="2">
        <v>1141.77</v>
      </c>
      <c r="H30" s="4" t="s">
        <v>50</v>
      </c>
      <c r="I30" s="2">
        <v>500.48</v>
      </c>
      <c r="K30" s="2">
        <v>465.9</v>
      </c>
      <c r="M30" s="2">
        <f t="shared" si="2"/>
        <v>2108.15</v>
      </c>
      <c r="O30" s="2">
        <v>6000</v>
      </c>
      <c r="Q30" s="2">
        <f t="shared" si="3"/>
        <v>3891.85</v>
      </c>
      <c r="R30" s="2">
        <f>O30-Q30</f>
        <v>2108.15</v>
      </c>
    </row>
    <row r="31" spans="1:19" x14ac:dyDescent="0.25">
      <c r="B31" s="3" t="s">
        <v>17</v>
      </c>
      <c r="C31" s="3"/>
      <c r="D31" s="3"/>
      <c r="E31" s="3"/>
      <c r="F31" s="3"/>
      <c r="G31" s="2">
        <v>125.99</v>
      </c>
      <c r="I31" s="2">
        <v>61.89</v>
      </c>
      <c r="K31" s="2">
        <v>0</v>
      </c>
      <c r="M31" s="2">
        <f t="shared" si="2"/>
        <v>187.88</v>
      </c>
      <c r="O31" s="2">
        <v>600</v>
      </c>
      <c r="Q31" s="2">
        <f t="shared" si="3"/>
        <v>412.12</v>
      </c>
      <c r="R31" s="3" t="s">
        <v>58</v>
      </c>
      <c r="S31" s="3"/>
    </row>
    <row r="32" spans="1:19" x14ac:dyDescent="0.25">
      <c r="B32" s="3" t="s">
        <v>35</v>
      </c>
      <c r="C32" s="3"/>
      <c r="D32" s="3"/>
      <c r="E32" s="3"/>
      <c r="F32" s="3"/>
      <c r="G32" s="2">
        <v>225.84</v>
      </c>
      <c r="H32" s="4" t="s">
        <v>52</v>
      </c>
      <c r="I32" s="2">
        <v>0</v>
      </c>
      <c r="K32" s="2">
        <v>254.22</v>
      </c>
      <c r="M32" s="2">
        <f t="shared" si="2"/>
        <v>480.06</v>
      </c>
      <c r="O32" s="2">
        <v>600</v>
      </c>
      <c r="Q32" s="2">
        <f t="shared" si="3"/>
        <v>119.94</v>
      </c>
      <c r="R32" s="3" t="s">
        <v>59</v>
      </c>
      <c r="S32" s="3"/>
    </row>
    <row r="33" spans="1:19" x14ac:dyDescent="0.25">
      <c r="B33" s="3" t="s">
        <v>60</v>
      </c>
      <c r="C33" s="3"/>
      <c r="D33" s="3"/>
      <c r="E33" s="3"/>
      <c r="F33" s="3"/>
      <c r="G33" s="2">
        <v>0</v>
      </c>
      <c r="H33" s="4"/>
      <c r="I33" s="2">
        <v>0</v>
      </c>
      <c r="K33" s="2">
        <v>0</v>
      </c>
      <c r="M33" s="2">
        <f t="shared" si="2"/>
        <v>0</v>
      </c>
      <c r="O33" s="2">
        <v>150</v>
      </c>
      <c r="Q33" s="2">
        <f t="shared" si="3"/>
        <v>150</v>
      </c>
      <c r="R33" s="3" t="s">
        <v>61</v>
      </c>
      <c r="S33" s="3"/>
    </row>
    <row r="34" spans="1:19" x14ac:dyDescent="0.25">
      <c r="B34" s="3" t="s">
        <v>62</v>
      </c>
      <c r="C34" s="3"/>
      <c r="D34" s="3" t="s">
        <v>63</v>
      </c>
      <c r="E34" s="3"/>
      <c r="F34" s="3"/>
      <c r="G34" s="2">
        <v>0</v>
      </c>
      <c r="I34" s="2">
        <v>0</v>
      </c>
      <c r="K34" s="2">
        <v>0</v>
      </c>
      <c r="M34" s="2">
        <f t="shared" si="2"/>
        <v>0</v>
      </c>
      <c r="O34" s="2">
        <v>2500</v>
      </c>
      <c r="Q34" s="2">
        <f t="shared" si="3"/>
        <v>2500</v>
      </c>
      <c r="R34" s="3" t="s">
        <v>64</v>
      </c>
      <c r="S34" s="3"/>
    </row>
    <row r="35" spans="1:19" x14ac:dyDescent="0.25">
      <c r="B35" s="3" t="s">
        <v>65</v>
      </c>
      <c r="C35" s="3"/>
      <c r="D35" s="3"/>
      <c r="E35" s="3"/>
      <c r="F35" s="3"/>
      <c r="G35" s="2">
        <v>0</v>
      </c>
      <c r="I35" s="2">
        <v>0</v>
      </c>
      <c r="K35" s="2">
        <v>0</v>
      </c>
      <c r="M35" s="2">
        <f t="shared" si="2"/>
        <v>0</v>
      </c>
      <c r="O35" s="2">
        <v>50</v>
      </c>
      <c r="Q35" s="2">
        <f t="shared" si="3"/>
        <v>50</v>
      </c>
      <c r="R35" s="3" t="s">
        <v>66</v>
      </c>
      <c r="S35" s="3"/>
    </row>
    <row r="36" spans="1:19" x14ac:dyDescent="0.25">
      <c r="B36" s="3" t="s">
        <v>67</v>
      </c>
      <c r="C36" s="3"/>
      <c r="D36" s="3"/>
      <c r="E36" s="3" t="s">
        <v>68</v>
      </c>
      <c r="F36" s="3"/>
      <c r="G36" s="2">
        <v>0</v>
      </c>
      <c r="I36" s="2">
        <v>0</v>
      </c>
      <c r="K36" s="2">
        <v>0</v>
      </c>
      <c r="M36" s="2">
        <f t="shared" si="2"/>
        <v>0</v>
      </c>
      <c r="O36" s="2">
        <v>200</v>
      </c>
      <c r="Q36" s="2">
        <f t="shared" si="3"/>
        <v>200</v>
      </c>
    </row>
    <row r="37" spans="1:19" x14ac:dyDescent="0.25">
      <c r="B37" s="3" t="s">
        <v>51</v>
      </c>
      <c r="C37" s="3"/>
      <c r="D37" s="3"/>
      <c r="E37" s="3"/>
      <c r="F37" s="3"/>
      <c r="G37" s="2">
        <v>0</v>
      </c>
      <c r="I37" s="2">
        <v>0</v>
      </c>
      <c r="K37" s="2">
        <v>53.47</v>
      </c>
      <c r="M37" s="2">
        <f t="shared" si="2"/>
        <v>53.47</v>
      </c>
      <c r="O37" s="2">
        <v>100</v>
      </c>
      <c r="Q37" s="2">
        <f t="shared" si="3"/>
        <v>46.53</v>
      </c>
    </row>
    <row r="38" spans="1:19" x14ac:dyDescent="0.25">
      <c r="B38" s="3"/>
      <c r="C38" s="3"/>
      <c r="D38" s="3"/>
      <c r="E38" s="3"/>
      <c r="F38" s="3"/>
      <c r="G38" s="2"/>
      <c r="M38" s="3"/>
      <c r="Q38" s="2">
        <f t="shared" si="3"/>
        <v>0</v>
      </c>
    </row>
    <row r="39" spans="1:19" x14ac:dyDescent="0.25">
      <c r="B39" s="3" t="s">
        <v>18</v>
      </c>
      <c r="C39" s="3"/>
      <c r="D39" s="3"/>
      <c r="E39" s="3"/>
      <c r="F39" s="3"/>
      <c r="G39" s="2">
        <f>SUM(G23:G38)</f>
        <v>1893.59</v>
      </c>
      <c r="I39" s="2">
        <f>SUM(I23:I38)</f>
        <v>1776.14</v>
      </c>
      <c r="K39" s="2">
        <f>SUM(K23:K38)</f>
        <v>1291.53</v>
      </c>
      <c r="M39" s="2">
        <f>SUM(M23:M38)</f>
        <v>4961.2600000000011</v>
      </c>
      <c r="O39" s="2">
        <f>SUM(O23:O38)</f>
        <v>18600</v>
      </c>
      <c r="Q39" s="2">
        <f t="shared" si="3"/>
        <v>13638.739999999998</v>
      </c>
    </row>
    <row r="40" spans="1:19" x14ac:dyDescent="0.25">
      <c r="B40" s="3"/>
      <c r="C40" s="3"/>
      <c r="D40" s="3"/>
      <c r="E40" s="3"/>
      <c r="F40" s="3"/>
      <c r="G40" s="2"/>
      <c r="M40" s="3"/>
    </row>
    <row r="41" spans="1:19" x14ac:dyDescent="0.25">
      <c r="B41" s="3" t="s">
        <v>19</v>
      </c>
      <c r="C41" s="3"/>
      <c r="D41" s="3"/>
      <c r="E41" s="3"/>
      <c r="F41" s="3"/>
      <c r="G41" s="2">
        <f>+G19-G39</f>
        <v>350.10000000000014</v>
      </c>
      <c r="I41" s="2">
        <f>+I19-I39</f>
        <v>1787.89</v>
      </c>
      <c r="K41" s="2">
        <f>+K19-K39</f>
        <v>1425.01</v>
      </c>
      <c r="M41" s="2">
        <f>+M19-M39</f>
        <v>3562.9999999999973</v>
      </c>
    </row>
    <row r="42" spans="1:19" x14ac:dyDescent="0.25">
      <c r="B42" s="3"/>
      <c r="C42" s="3"/>
      <c r="D42" s="3"/>
      <c r="E42" s="3"/>
      <c r="F42" s="3"/>
      <c r="G42" s="2"/>
      <c r="M42" s="3"/>
    </row>
    <row r="43" spans="1:19" x14ac:dyDescent="0.25">
      <c r="B43" s="3"/>
      <c r="C43" s="3"/>
      <c r="D43" s="3"/>
      <c r="E43" s="3"/>
      <c r="F43" s="3"/>
      <c r="G43" s="2"/>
      <c r="M43" s="3"/>
    </row>
    <row r="44" spans="1:19" x14ac:dyDescent="0.25">
      <c r="A44" s="3" t="s">
        <v>20</v>
      </c>
      <c r="B44" s="3"/>
      <c r="C44" s="3"/>
      <c r="D44" s="3"/>
      <c r="E44" s="3"/>
      <c r="F44" s="3"/>
      <c r="G44" s="2"/>
      <c r="H44" s="3"/>
      <c r="I44" s="3"/>
      <c r="J44" s="3"/>
      <c r="K44" s="3"/>
      <c r="L44" s="3"/>
    </row>
    <row r="45" spans="1:1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9" x14ac:dyDescent="0.25">
      <c r="A46" s="3" t="s">
        <v>21</v>
      </c>
      <c r="B46" s="3"/>
      <c r="C46" s="3"/>
      <c r="D46" s="3"/>
      <c r="E46" s="3"/>
      <c r="F46" s="3"/>
      <c r="G46" s="2">
        <v>5726.38</v>
      </c>
      <c r="H46" s="3"/>
      <c r="I46" s="2">
        <v>6527.23</v>
      </c>
      <c r="J46" s="3"/>
      <c r="K46" s="3" t="s">
        <v>69</v>
      </c>
      <c r="L46" s="3"/>
      <c r="O46" s="2">
        <f>I46-2659.8</f>
        <v>3867.4299999999994</v>
      </c>
    </row>
    <row r="47" spans="1:19" x14ac:dyDescent="0.25">
      <c r="A47" s="3"/>
      <c r="B47" s="3"/>
      <c r="C47" s="3"/>
      <c r="D47" s="3"/>
      <c r="E47" s="3"/>
      <c r="F47" s="3"/>
      <c r="G47" s="2"/>
      <c r="H47" s="3"/>
      <c r="I47" s="2"/>
      <c r="J47" s="3"/>
      <c r="K47" s="3"/>
      <c r="L47" s="3"/>
    </row>
    <row r="48" spans="1:19" x14ac:dyDescent="0.25">
      <c r="A48" s="3" t="s">
        <v>22</v>
      </c>
      <c r="B48" s="3"/>
      <c r="C48" s="3"/>
      <c r="D48" s="3"/>
      <c r="E48" s="3"/>
      <c r="F48" s="3"/>
      <c r="G48" s="2">
        <v>2980.79</v>
      </c>
      <c r="H48" s="3"/>
      <c r="I48" s="2">
        <v>4042.41</v>
      </c>
      <c r="J48" s="3"/>
      <c r="K48" s="3"/>
      <c r="L48" s="3"/>
    </row>
    <row r="49" spans="1:12" x14ac:dyDescent="0.25">
      <c r="A49" s="3"/>
      <c r="B49" s="3"/>
      <c r="C49" s="3"/>
      <c r="D49" s="3"/>
      <c r="E49" s="3"/>
      <c r="F49" s="3"/>
      <c r="G49" s="2"/>
      <c r="H49" s="3"/>
      <c r="I49" s="2"/>
      <c r="J49" s="3"/>
      <c r="K49" s="3"/>
      <c r="L49" s="3"/>
    </row>
    <row r="50" spans="1:12" x14ac:dyDescent="0.25">
      <c r="A50" s="3" t="s">
        <v>23</v>
      </c>
      <c r="B50" s="3"/>
      <c r="C50" s="3"/>
      <c r="D50" s="3"/>
      <c r="E50" s="3"/>
      <c r="F50" s="3"/>
      <c r="G50" s="2">
        <v>4319.24</v>
      </c>
      <c r="H50" s="3"/>
      <c r="I50" s="2">
        <v>5669.31</v>
      </c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2"/>
      <c r="H51" s="3"/>
      <c r="I51" s="2"/>
      <c r="J51" s="3"/>
      <c r="K51" s="3"/>
      <c r="L51" s="3"/>
    </row>
    <row r="52" spans="1:12" x14ac:dyDescent="0.25">
      <c r="A52" s="2" t="s">
        <v>24</v>
      </c>
      <c r="B52" s="2"/>
      <c r="C52" s="2" t="s">
        <v>70</v>
      </c>
      <c r="D52" s="2"/>
      <c r="E52" s="2"/>
      <c r="F52" s="2"/>
      <c r="G52" s="2">
        <v>110</v>
      </c>
      <c r="H52" s="3"/>
      <c r="I52" s="2">
        <v>110</v>
      </c>
      <c r="J52" s="3"/>
      <c r="K52" s="3"/>
      <c r="L52" s="3"/>
    </row>
    <row r="53" spans="1:12" x14ac:dyDescent="0.25">
      <c r="A53" s="2"/>
      <c r="B53" s="2"/>
      <c r="C53" s="2"/>
      <c r="D53" s="2"/>
      <c r="E53" s="2"/>
      <c r="F53" s="2"/>
      <c r="G53" s="2"/>
      <c r="H53" s="3"/>
      <c r="I53" s="2"/>
      <c r="J53" s="3"/>
      <c r="K53" s="3"/>
      <c r="L53" s="3"/>
    </row>
    <row r="54" spans="1:12" x14ac:dyDescent="0.25">
      <c r="A54" s="2" t="s">
        <v>37</v>
      </c>
      <c r="B54" s="2"/>
      <c r="C54" s="2"/>
      <c r="D54" s="2"/>
      <c r="E54" s="2"/>
      <c r="F54" s="2"/>
      <c r="G54" s="2">
        <v>488.86</v>
      </c>
      <c r="I54" s="2">
        <v>488.86</v>
      </c>
    </row>
    <row r="55" spans="1:12" x14ac:dyDescent="0.25">
      <c r="B55" s="3"/>
      <c r="C55" s="3"/>
      <c r="D55" s="3"/>
      <c r="E55" s="3"/>
      <c r="F55" s="3"/>
      <c r="G55" s="3"/>
      <c r="I55" s="3"/>
    </row>
    <row r="56" spans="1:12" x14ac:dyDescent="0.25">
      <c r="B56" s="3"/>
      <c r="C56" s="3"/>
      <c r="D56" s="3"/>
      <c r="E56" s="3"/>
      <c r="F56" s="3"/>
      <c r="G56" s="3"/>
      <c r="I56" s="3"/>
    </row>
    <row r="57" spans="1:12" x14ac:dyDescent="0.25">
      <c r="A57" s="3" t="s">
        <v>26</v>
      </c>
      <c r="B57" s="3"/>
      <c r="C57" s="3"/>
      <c r="D57" s="3"/>
      <c r="E57" s="3"/>
      <c r="F57" s="3"/>
      <c r="G57" s="2">
        <f>SUM(G46:G55)</f>
        <v>13625.27</v>
      </c>
      <c r="I57" s="2">
        <f>SUM(I46:I55)</f>
        <v>16837.810000000001</v>
      </c>
    </row>
    <row r="58" spans="1:12" x14ac:dyDescent="0.25">
      <c r="B58" s="3"/>
      <c r="C58" s="3"/>
      <c r="D58" s="3"/>
      <c r="E58" s="3"/>
      <c r="F58" s="3"/>
      <c r="G58" s="3"/>
    </row>
    <row r="59" spans="1:12" x14ac:dyDescent="0.25">
      <c r="B59" s="3"/>
      <c r="C59" s="3"/>
      <c r="D59" s="3"/>
      <c r="E59" s="3"/>
      <c r="F59" s="3" t="s">
        <v>71</v>
      </c>
      <c r="G59" s="3"/>
      <c r="H59" s="3"/>
      <c r="I59" s="3" t="s">
        <v>72</v>
      </c>
      <c r="J59" s="3"/>
      <c r="K59" s="3" t="s">
        <v>73</v>
      </c>
    </row>
    <row r="60" spans="1:12" x14ac:dyDescent="0.25">
      <c r="B60" s="3"/>
      <c r="C60" s="3"/>
      <c r="D60" s="3"/>
      <c r="E60" s="3"/>
      <c r="F60" s="3" t="s">
        <v>74</v>
      </c>
      <c r="G60" s="3"/>
      <c r="I60" s="3" t="s">
        <v>75</v>
      </c>
      <c r="J60" s="3"/>
      <c r="K60" s="3"/>
    </row>
    <row r="61" spans="1:12" x14ac:dyDescent="0.25">
      <c r="B61" s="3"/>
      <c r="C61" s="3"/>
      <c r="D61" s="3"/>
      <c r="E61" s="3"/>
      <c r="F61" s="3"/>
      <c r="G61" s="3"/>
      <c r="I61" s="3" t="s">
        <v>76</v>
      </c>
      <c r="J61" s="3"/>
      <c r="K61" s="3" t="s">
        <v>77</v>
      </c>
      <c r="L61" s="7"/>
    </row>
    <row r="62" spans="1:12" x14ac:dyDescent="0.25">
      <c r="B62" s="3"/>
      <c r="C62" s="3"/>
      <c r="D62" s="3"/>
      <c r="E62" s="3"/>
      <c r="F62" s="3"/>
      <c r="G62" s="3"/>
      <c r="I62" s="3" t="s">
        <v>78</v>
      </c>
      <c r="J62" s="3"/>
      <c r="K62" s="3"/>
      <c r="L62" s="3"/>
    </row>
    <row r="63" spans="1:12" x14ac:dyDescent="0.25">
      <c r="B63" s="3"/>
      <c r="C63" s="3"/>
      <c r="D63" s="3"/>
      <c r="E63" s="3"/>
      <c r="F63" s="3"/>
      <c r="G63" s="3"/>
    </row>
    <row r="64" spans="1:12" x14ac:dyDescent="0.25">
      <c r="B64" s="3"/>
      <c r="C64" s="3"/>
      <c r="D64" s="3"/>
      <c r="E64" s="3"/>
      <c r="F64" s="3"/>
      <c r="G64" s="3"/>
    </row>
    <row r="65" spans="2:7" x14ac:dyDescent="0.25">
      <c r="B65" s="3"/>
      <c r="C65" s="3"/>
      <c r="D65" s="3"/>
      <c r="E65" s="3"/>
      <c r="F65" s="3"/>
      <c r="G65" s="3"/>
    </row>
    <row r="66" spans="2:7" x14ac:dyDescent="0.25">
      <c r="B66" s="3"/>
      <c r="C66" s="3"/>
      <c r="D66" s="3"/>
      <c r="E66" s="3"/>
      <c r="F66" s="3"/>
      <c r="G6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6E357-2499-473D-AC41-3A3677F1D4AB}">
  <sheetPr>
    <pageSetUpPr fitToPage="1"/>
  </sheetPr>
  <dimension ref="A1:S66"/>
  <sheetViews>
    <sheetView workbookViewId="0">
      <selection activeCell="C3" sqref="C3"/>
    </sheetView>
  </sheetViews>
  <sheetFormatPr defaultRowHeight="15" x14ac:dyDescent="0.25"/>
  <cols>
    <col min="6" max="6" width="0" hidden="1" customWidth="1"/>
    <col min="7" max="7" width="12.28515625" hidden="1" customWidth="1"/>
    <col min="8" max="8" width="0" hidden="1" customWidth="1"/>
    <col min="9" max="9" width="12.140625" customWidth="1"/>
    <col min="11" max="11" width="11.140625" customWidth="1"/>
    <col min="13" max="13" width="11.7109375" customWidth="1"/>
    <col min="15" max="15" width="11.42578125" customWidth="1"/>
    <col min="17" max="17" width="13.140625" customWidth="1"/>
    <col min="18" max="18" width="10.7109375" customWidth="1"/>
  </cols>
  <sheetData>
    <row r="1" spans="1:18" x14ac:dyDescent="0.25">
      <c r="C1" s="3" t="s">
        <v>0</v>
      </c>
      <c r="D1" s="3"/>
      <c r="E1" s="3"/>
      <c r="F1" s="3"/>
      <c r="G1" s="3"/>
    </row>
    <row r="2" spans="1:18" x14ac:dyDescent="0.25">
      <c r="C2" s="3"/>
      <c r="D2" s="3"/>
      <c r="E2" s="3"/>
      <c r="F2" s="3"/>
      <c r="G2" s="3"/>
    </row>
    <row r="3" spans="1:18" x14ac:dyDescent="0.25">
      <c r="C3" s="3" t="s">
        <v>79</v>
      </c>
      <c r="D3" s="3"/>
      <c r="E3" s="3"/>
      <c r="F3" s="3"/>
      <c r="G3" s="3"/>
    </row>
    <row r="4" spans="1:18" x14ac:dyDescent="0.25">
      <c r="C4" s="3"/>
      <c r="D4" s="3"/>
      <c r="E4" s="3"/>
      <c r="F4" s="3"/>
      <c r="G4" s="3"/>
    </row>
    <row r="5" spans="1:18" x14ac:dyDescent="0.25">
      <c r="D5" s="3"/>
      <c r="E5" s="3"/>
      <c r="F5" s="3"/>
      <c r="G5" s="4" t="s">
        <v>39</v>
      </c>
      <c r="I5" s="4" t="s">
        <v>39</v>
      </c>
      <c r="J5" s="3"/>
      <c r="K5" s="4" t="s">
        <v>39</v>
      </c>
      <c r="L5" s="3"/>
      <c r="M5" s="4" t="s">
        <v>40</v>
      </c>
      <c r="N5" s="3"/>
      <c r="O5" s="4" t="s">
        <v>41</v>
      </c>
      <c r="P5" s="3"/>
      <c r="Q5" s="4" t="s">
        <v>42</v>
      </c>
      <c r="R5" s="3"/>
    </row>
    <row r="6" spans="1:18" ht="30" x14ac:dyDescent="0.25">
      <c r="A6" s="3" t="s">
        <v>2</v>
      </c>
      <c r="G6" s="5" t="s">
        <v>43</v>
      </c>
      <c r="I6" s="5" t="s">
        <v>44</v>
      </c>
      <c r="J6" s="3"/>
      <c r="K6" s="5" t="s">
        <v>45</v>
      </c>
      <c r="L6" s="3"/>
      <c r="M6" s="5" t="s">
        <v>46</v>
      </c>
      <c r="N6" s="3"/>
      <c r="O6" s="5" t="s">
        <v>47</v>
      </c>
      <c r="P6" s="3"/>
      <c r="Q6" s="5" t="s">
        <v>48</v>
      </c>
      <c r="R6" s="3"/>
    </row>
    <row r="7" spans="1:18" x14ac:dyDescent="0.25">
      <c r="A7" s="3"/>
      <c r="G7" s="5"/>
      <c r="I7" s="5"/>
      <c r="J7" s="3"/>
      <c r="K7" s="3"/>
      <c r="L7" s="3"/>
      <c r="M7" s="5"/>
      <c r="N7" s="3"/>
      <c r="O7" s="5"/>
      <c r="P7" s="3"/>
      <c r="Q7" s="3"/>
    </row>
    <row r="8" spans="1:18" x14ac:dyDescent="0.25">
      <c r="B8" s="3" t="s">
        <v>28</v>
      </c>
      <c r="C8" s="3"/>
      <c r="D8" s="3"/>
      <c r="E8" s="3"/>
      <c r="F8" s="3"/>
      <c r="G8" s="2">
        <v>30</v>
      </c>
      <c r="I8" s="2">
        <v>15</v>
      </c>
      <c r="J8" s="3"/>
      <c r="K8" s="2">
        <v>0</v>
      </c>
      <c r="L8" s="3"/>
      <c r="M8" s="2">
        <f>+G8+I8+K8</f>
        <v>45</v>
      </c>
      <c r="N8" s="3"/>
      <c r="O8" s="2">
        <v>300</v>
      </c>
      <c r="P8" s="3"/>
      <c r="Q8" s="2">
        <f>+O8-M8</f>
        <v>255</v>
      </c>
    </row>
    <row r="9" spans="1:18" x14ac:dyDescent="0.25">
      <c r="B9" s="3" t="s">
        <v>49</v>
      </c>
      <c r="C9" s="3"/>
      <c r="D9" s="3"/>
      <c r="E9" s="3"/>
      <c r="F9" s="3"/>
      <c r="G9" s="2">
        <v>0</v>
      </c>
      <c r="I9" s="2">
        <v>1551</v>
      </c>
      <c r="J9" s="4" t="s">
        <v>50</v>
      </c>
      <c r="K9" s="2">
        <v>0</v>
      </c>
      <c r="L9" s="4" t="s">
        <v>50</v>
      </c>
      <c r="M9" s="2">
        <f t="shared" ref="M9:M17" si="0">+G9+I9+K9</f>
        <v>1551</v>
      </c>
      <c r="N9" s="3"/>
      <c r="O9" s="2">
        <v>2000</v>
      </c>
      <c r="P9" s="3"/>
      <c r="Q9" s="2">
        <f t="shared" ref="Q9:Q19" si="1">+O9-M9</f>
        <v>449</v>
      </c>
    </row>
    <row r="10" spans="1:18" x14ac:dyDescent="0.25">
      <c r="B10" s="3" t="s">
        <v>51</v>
      </c>
      <c r="C10" s="3"/>
      <c r="D10" s="3"/>
      <c r="E10" s="3"/>
      <c r="F10" s="3"/>
      <c r="G10" s="2">
        <v>0</v>
      </c>
      <c r="I10" s="2">
        <v>50</v>
      </c>
      <c r="J10" s="4" t="s">
        <v>52</v>
      </c>
      <c r="K10" s="2">
        <v>0</v>
      </c>
      <c r="L10" s="4"/>
      <c r="M10" s="2">
        <f t="shared" si="0"/>
        <v>50</v>
      </c>
      <c r="N10" s="3"/>
      <c r="O10" s="2">
        <v>100</v>
      </c>
      <c r="P10" s="3"/>
      <c r="Q10" s="2">
        <f t="shared" si="1"/>
        <v>50</v>
      </c>
    </row>
    <row r="11" spans="1:18" x14ac:dyDescent="0.25">
      <c r="B11" s="3" t="s">
        <v>4</v>
      </c>
      <c r="C11" s="3"/>
      <c r="D11" s="3"/>
      <c r="E11" s="3"/>
      <c r="F11" s="3"/>
      <c r="G11" s="2">
        <v>409.7</v>
      </c>
      <c r="I11" s="2">
        <v>781</v>
      </c>
      <c r="J11" s="3"/>
      <c r="K11" s="2">
        <v>294.5</v>
      </c>
      <c r="L11" s="3"/>
      <c r="M11" s="2">
        <f t="shared" si="0"/>
        <v>1485.2</v>
      </c>
      <c r="N11" s="3"/>
      <c r="O11" s="2">
        <v>5200</v>
      </c>
      <c r="P11" s="3"/>
      <c r="Q11" s="2">
        <f t="shared" si="1"/>
        <v>3714.8</v>
      </c>
    </row>
    <row r="12" spans="1:18" x14ac:dyDescent="0.25">
      <c r="B12" s="3" t="s">
        <v>53</v>
      </c>
      <c r="C12" s="3"/>
      <c r="D12" s="3"/>
      <c r="E12" s="3"/>
      <c r="F12" s="3"/>
      <c r="G12" s="2">
        <v>0</v>
      </c>
      <c r="I12" s="2">
        <v>225</v>
      </c>
      <c r="J12" s="3"/>
      <c r="K12" s="2">
        <v>74</v>
      </c>
      <c r="L12" s="3"/>
      <c r="M12" s="2">
        <f t="shared" si="0"/>
        <v>299</v>
      </c>
      <c r="N12" s="3"/>
      <c r="O12" s="2">
        <v>600</v>
      </c>
      <c r="P12" s="3"/>
      <c r="Q12" s="2">
        <f t="shared" si="1"/>
        <v>301</v>
      </c>
    </row>
    <row r="13" spans="1:18" x14ac:dyDescent="0.25">
      <c r="B13" s="3" t="s">
        <v>29</v>
      </c>
      <c r="C13" s="3"/>
      <c r="D13" s="3"/>
      <c r="E13" s="3"/>
      <c r="F13" s="3"/>
      <c r="G13" s="2">
        <v>500</v>
      </c>
      <c r="I13" s="2">
        <v>330</v>
      </c>
      <c r="J13" s="3"/>
      <c r="K13" s="2">
        <v>10</v>
      </c>
      <c r="L13" s="3"/>
      <c r="M13" s="2">
        <f t="shared" si="0"/>
        <v>840</v>
      </c>
      <c r="N13" s="3"/>
      <c r="O13" s="2">
        <v>1400</v>
      </c>
      <c r="P13" s="3"/>
      <c r="Q13" s="2">
        <f t="shared" si="1"/>
        <v>560</v>
      </c>
    </row>
    <row r="14" spans="1:18" x14ac:dyDescent="0.25">
      <c r="B14" s="3" t="s">
        <v>6</v>
      </c>
      <c r="C14" s="3"/>
      <c r="D14" s="3"/>
      <c r="E14" s="3"/>
      <c r="F14" s="3"/>
      <c r="G14" s="2">
        <v>0.04</v>
      </c>
      <c r="I14" s="2">
        <v>0.03</v>
      </c>
      <c r="J14" s="3"/>
      <c r="K14" s="2">
        <v>0.04</v>
      </c>
      <c r="L14" s="3"/>
      <c r="M14" s="2">
        <f t="shared" si="0"/>
        <v>0.11000000000000001</v>
      </c>
      <c r="N14" s="3"/>
      <c r="O14" s="2">
        <v>0</v>
      </c>
      <c r="P14" s="3"/>
      <c r="Q14" s="2"/>
    </row>
    <row r="15" spans="1:18" x14ac:dyDescent="0.25">
      <c r="B15" s="3" t="s">
        <v>30</v>
      </c>
      <c r="C15" s="3"/>
      <c r="D15" s="3"/>
      <c r="E15" s="3"/>
      <c r="F15" s="3"/>
      <c r="G15" s="2">
        <v>73.95</v>
      </c>
      <c r="I15" s="2">
        <v>162</v>
      </c>
      <c r="J15" s="4" t="s">
        <v>54</v>
      </c>
      <c r="K15" s="2">
        <v>303</v>
      </c>
      <c r="L15" s="4" t="s">
        <v>54</v>
      </c>
      <c r="M15" s="2">
        <f t="shared" si="0"/>
        <v>538.95000000000005</v>
      </c>
      <c r="N15" s="3"/>
      <c r="O15" s="2">
        <v>60</v>
      </c>
      <c r="P15" s="3"/>
      <c r="Q15" s="6">
        <f t="shared" si="1"/>
        <v>-478.95000000000005</v>
      </c>
    </row>
    <row r="16" spans="1:18" x14ac:dyDescent="0.25">
      <c r="B16" s="3" t="s">
        <v>31</v>
      </c>
      <c r="C16" s="3"/>
      <c r="D16" s="3"/>
      <c r="E16" s="3"/>
      <c r="F16" s="3"/>
      <c r="G16" s="2">
        <v>1230</v>
      </c>
      <c r="I16" s="2">
        <v>450</v>
      </c>
      <c r="J16" s="3"/>
      <c r="K16" s="2">
        <v>1560</v>
      </c>
      <c r="L16" s="3"/>
      <c r="M16" s="2">
        <f t="shared" si="0"/>
        <v>3240</v>
      </c>
      <c r="N16" s="3"/>
      <c r="O16" s="2">
        <v>6940</v>
      </c>
      <c r="P16" s="3"/>
      <c r="Q16" s="2">
        <f t="shared" si="1"/>
        <v>3700</v>
      </c>
    </row>
    <row r="17" spans="1:19" x14ac:dyDescent="0.25">
      <c r="B17" s="3" t="s">
        <v>55</v>
      </c>
      <c r="C17" s="3"/>
      <c r="D17" s="3"/>
      <c r="E17" s="3"/>
      <c r="F17" s="3"/>
      <c r="G17" s="2">
        <v>0</v>
      </c>
      <c r="I17" s="2">
        <v>0</v>
      </c>
      <c r="J17" s="3"/>
      <c r="K17" s="2">
        <v>475</v>
      </c>
      <c r="L17" s="3"/>
      <c r="M17" s="2">
        <f t="shared" si="0"/>
        <v>475</v>
      </c>
      <c r="N17" s="3"/>
      <c r="O17" s="2">
        <v>2000</v>
      </c>
      <c r="P17" s="3"/>
      <c r="Q17" s="2">
        <f t="shared" si="1"/>
        <v>1525</v>
      </c>
    </row>
    <row r="18" spans="1:19" x14ac:dyDescent="0.25">
      <c r="B18" s="3"/>
      <c r="C18" s="3"/>
      <c r="D18" s="3"/>
      <c r="E18" s="3"/>
      <c r="F18" s="3"/>
      <c r="G18" s="2"/>
      <c r="I18" s="2"/>
      <c r="M18" s="3"/>
      <c r="Q18" s="2"/>
    </row>
    <row r="19" spans="1:19" x14ac:dyDescent="0.25">
      <c r="B19" s="3" t="s">
        <v>8</v>
      </c>
      <c r="C19" s="3"/>
      <c r="D19" s="3"/>
      <c r="E19" s="3"/>
      <c r="F19" s="3"/>
      <c r="G19" s="2">
        <f>SUM(G8:G18)</f>
        <v>2243.69</v>
      </c>
      <c r="H19" s="3"/>
      <c r="I19" s="2">
        <f>SUM(I8:I18)</f>
        <v>3564.03</v>
      </c>
      <c r="J19" s="3"/>
      <c r="K19" s="2">
        <f>SUM(K8:K18)</f>
        <v>2716.54</v>
      </c>
      <c r="L19" s="3"/>
      <c r="M19" s="2">
        <f>SUM(M8:M18)</f>
        <v>8524.2599999999984</v>
      </c>
      <c r="N19" s="3"/>
      <c r="O19" s="2">
        <f>SUM(O8:O18)</f>
        <v>18600</v>
      </c>
      <c r="P19" s="3"/>
      <c r="Q19" s="2">
        <f t="shared" si="1"/>
        <v>10075.740000000002</v>
      </c>
    </row>
    <row r="20" spans="1:19" x14ac:dyDescent="0.25">
      <c r="B20" s="3"/>
      <c r="C20" s="3"/>
      <c r="D20" s="3"/>
      <c r="E20" s="3"/>
      <c r="F20" s="3"/>
      <c r="G20" s="2"/>
      <c r="M20" s="3"/>
    </row>
    <row r="21" spans="1:19" x14ac:dyDescent="0.25">
      <c r="B21" s="3"/>
      <c r="C21" s="3"/>
      <c r="D21" s="3"/>
      <c r="E21" s="3"/>
      <c r="F21" s="3"/>
      <c r="G21" s="2"/>
      <c r="M21" s="3"/>
    </row>
    <row r="22" spans="1:19" x14ac:dyDescent="0.25">
      <c r="A22" s="3" t="s">
        <v>9</v>
      </c>
      <c r="B22" s="3"/>
      <c r="C22" s="3"/>
      <c r="D22" s="3"/>
      <c r="E22" s="3"/>
      <c r="F22" s="3"/>
      <c r="G22" s="2"/>
      <c r="M22" s="3"/>
    </row>
    <row r="23" spans="1:19" x14ac:dyDescent="0.25">
      <c r="A23" s="3"/>
      <c r="B23" s="3"/>
      <c r="C23" s="3"/>
      <c r="D23" s="3"/>
      <c r="E23" s="3"/>
      <c r="F23" s="3"/>
      <c r="G23" s="2"/>
      <c r="M23" s="3"/>
    </row>
    <row r="24" spans="1:19" x14ac:dyDescent="0.25">
      <c r="A24" s="3"/>
      <c r="B24" s="3" t="s">
        <v>10</v>
      </c>
      <c r="C24" s="3"/>
      <c r="D24" s="3"/>
      <c r="E24" s="3"/>
      <c r="F24" s="3"/>
      <c r="G24" s="2">
        <v>0</v>
      </c>
      <c r="H24" s="3"/>
      <c r="I24" s="2">
        <v>22.47</v>
      </c>
      <c r="J24" s="3"/>
      <c r="K24" s="2">
        <v>0</v>
      </c>
      <c r="L24" s="3"/>
      <c r="M24" s="2">
        <f t="shared" ref="M24:M37" si="2">+G24+I24+K24</f>
        <v>22.47</v>
      </c>
      <c r="N24" s="3"/>
      <c r="O24" s="2">
        <v>100</v>
      </c>
      <c r="P24" s="3"/>
      <c r="Q24" s="2">
        <f t="shared" ref="Q24:Q39" si="3">+O24-M24</f>
        <v>77.53</v>
      </c>
    </row>
    <row r="25" spans="1:19" x14ac:dyDescent="0.25">
      <c r="A25" s="3"/>
      <c r="B25" s="3" t="s">
        <v>11</v>
      </c>
      <c r="C25" s="3"/>
      <c r="D25" s="3"/>
      <c r="E25" s="3"/>
      <c r="F25" s="3"/>
      <c r="G25" s="2">
        <v>0</v>
      </c>
      <c r="H25" s="3"/>
      <c r="I25" s="2">
        <v>475</v>
      </c>
      <c r="J25" s="3"/>
      <c r="K25" s="2">
        <v>0</v>
      </c>
      <c r="L25" s="3"/>
      <c r="M25" s="2">
        <f t="shared" si="2"/>
        <v>475</v>
      </c>
      <c r="N25" s="3"/>
      <c r="O25" s="2">
        <v>2000</v>
      </c>
      <c r="P25" s="3"/>
      <c r="Q25" s="2">
        <f t="shared" si="3"/>
        <v>1525</v>
      </c>
    </row>
    <row r="26" spans="1:19" x14ac:dyDescent="0.25">
      <c r="A26" s="3"/>
      <c r="B26" s="3" t="s">
        <v>56</v>
      </c>
      <c r="C26" s="3"/>
      <c r="D26" s="3"/>
      <c r="E26" s="3"/>
      <c r="F26" s="3"/>
      <c r="G26" s="2">
        <v>0</v>
      </c>
      <c r="H26" s="3"/>
      <c r="I26" s="2">
        <v>0</v>
      </c>
      <c r="J26" s="3"/>
      <c r="K26" s="2">
        <v>0</v>
      </c>
      <c r="L26" s="3"/>
      <c r="M26" s="2">
        <f t="shared" si="2"/>
        <v>0</v>
      </c>
      <c r="N26" s="3"/>
      <c r="O26" s="2">
        <v>300</v>
      </c>
      <c r="P26" s="3"/>
      <c r="Q26" s="2">
        <f t="shared" si="3"/>
        <v>300</v>
      </c>
    </row>
    <row r="27" spans="1:19" x14ac:dyDescent="0.25">
      <c r="B27" s="3" t="s">
        <v>15</v>
      </c>
      <c r="C27" s="3"/>
      <c r="D27" s="3"/>
      <c r="E27" s="3"/>
      <c r="F27" s="3"/>
      <c r="G27" s="2">
        <v>239.99</v>
      </c>
      <c r="H27" s="3"/>
      <c r="I27" s="2">
        <v>336.84</v>
      </c>
      <c r="J27" s="3"/>
      <c r="K27" s="2">
        <v>349.39</v>
      </c>
      <c r="L27" s="3"/>
      <c r="M27" s="2">
        <f t="shared" si="2"/>
        <v>926.21999999999991</v>
      </c>
      <c r="N27" s="3"/>
      <c r="O27" s="2">
        <v>4500</v>
      </c>
      <c r="P27" s="3"/>
      <c r="Q27" s="2">
        <f t="shared" si="3"/>
        <v>3573.78</v>
      </c>
    </row>
    <row r="28" spans="1:19" x14ac:dyDescent="0.25">
      <c r="B28" s="3" t="s">
        <v>32</v>
      </c>
      <c r="C28" s="3"/>
      <c r="D28" s="3"/>
      <c r="E28" s="3"/>
      <c r="F28" s="3"/>
      <c r="G28" s="2">
        <v>125</v>
      </c>
      <c r="H28" s="3"/>
      <c r="I28" s="2">
        <v>0</v>
      </c>
      <c r="J28" s="3"/>
      <c r="K28" s="2">
        <v>0</v>
      </c>
      <c r="L28" s="3"/>
      <c r="M28" s="2">
        <f t="shared" si="2"/>
        <v>125</v>
      </c>
      <c r="N28" s="3"/>
      <c r="O28" s="2">
        <v>300</v>
      </c>
      <c r="P28" s="3"/>
      <c r="Q28" s="2">
        <f t="shared" si="3"/>
        <v>175</v>
      </c>
    </row>
    <row r="29" spans="1:19" x14ac:dyDescent="0.25">
      <c r="B29" s="3" t="s">
        <v>33</v>
      </c>
      <c r="C29" s="3"/>
      <c r="D29" s="3"/>
      <c r="E29" s="3"/>
      <c r="F29" s="3"/>
      <c r="G29" s="2">
        <v>35</v>
      </c>
      <c r="I29" s="2">
        <v>379.46</v>
      </c>
      <c r="J29" s="4" t="s">
        <v>57</v>
      </c>
      <c r="K29" s="2">
        <v>168.55</v>
      </c>
      <c r="L29" s="4"/>
      <c r="M29" s="2">
        <f t="shared" si="2"/>
        <v>583.01</v>
      </c>
      <c r="O29" s="2">
        <v>1200</v>
      </c>
      <c r="Q29" s="2">
        <f t="shared" si="3"/>
        <v>616.99</v>
      </c>
    </row>
    <row r="30" spans="1:19" x14ac:dyDescent="0.25">
      <c r="B30" s="3" t="s">
        <v>16</v>
      </c>
      <c r="C30" s="3"/>
      <c r="D30" s="3"/>
      <c r="E30" s="3"/>
      <c r="F30" s="3" t="s">
        <v>14</v>
      </c>
      <c r="G30" s="2">
        <v>1141.77</v>
      </c>
      <c r="H30" s="4" t="s">
        <v>50</v>
      </c>
      <c r="I30" s="2">
        <v>500.48</v>
      </c>
      <c r="K30" s="2">
        <v>465.9</v>
      </c>
      <c r="M30" s="2">
        <f t="shared" si="2"/>
        <v>2108.15</v>
      </c>
      <c r="O30" s="2">
        <v>6000</v>
      </c>
      <c r="Q30" s="2">
        <f t="shared" si="3"/>
        <v>3891.85</v>
      </c>
      <c r="R30" s="2">
        <f>O30-Q30</f>
        <v>2108.15</v>
      </c>
    </row>
    <row r="31" spans="1:19" x14ac:dyDescent="0.25">
      <c r="B31" s="3" t="s">
        <v>17</v>
      </c>
      <c r="C31" s="3"/>
      <c r="D31" s="3"/>
      <c r="E31" s="3"/>
      <c r="F31" s="3"/>
      <c r="G31" s="2">
        <v>125.99</v>
      </c>
      <c r="I31" s="2">
        <v>61.89</v>
      </c>
      <c r="K31" s="2">
        <v>0</v>
      </c>
      <c r="M31" s="2">
        <f t="shared" si="2"/>
        <v>187.88</v>
      </c>
      <c r="O31" s="2">
        <v>600</v>
      </c>
      <c r="Q31" s="2">
        <f t="shared" si="3"/>
        <v>412.12</v>
      </c>
      <c r="R31" s="3" t="s">
        <v>58</v>
      </c>
      <c r="S31" s="3"/>
    </row>
    <row r="32" spans="1:19" x14ac:dyDescent="0.25">
      <c r="B32" s="3" t="s">
        <v>35</v>
      </c>
      <c r="C32" s="3"/>
      <c r="D32" s="3"/>
      <c r="E32" s="3"/>
      <c r="F32" s="3"/>
      <c r="G32" s="2">
        <v>225.84</v>
      </c>
      <c r="H32" s="4" t="s">
        <v>52</v>
      </c>
      <c r="I32" s="2">
        <v>0</v>
      </c>
      <c r="K32" s="2">
        <v>254.22</v>
      </c>
      <c r="M32" s="2">
        <f t="shared" si="2"/>
        <v>480.06</v>
      </c>
      <c r="O32" s="2">
        <v>600</v>
      </c>
      <c r="Q32" s="2">
        <f t="shared" si="3"/>
        <v>119.94</v>
      </c>
      <c r="R32" s="3" t="s">
        <v>59</v>
      </c>
      <c r="S32" s="3"/>
    </row>
    <row r="33" spans="1:19" x14ac:dyDescent="0.25">
      <c r="B33" s="3" t="s">
        <v>60</v>
      </c>
      <c r="C33" s="3"/>
      <c r="D33" s="3"/>
      <c r="E33" s="3"/>
      <c r="F33" s="3"/>
      <c r="G33" s="2">
        <v>0</v>
      </c>
      <c r="H33" s="4"/>
      <c r="I33" s="2">
        <v>0</v>
      </c>
      <c r="K33" s="2">
        <v>0</v>
      </c>
      <c r="M33" s="2">
        <f t="shared" si="2"/>
        <v>0</v>
      </c>
      <c r="O33" s="2">
        <v>150</v>
      </c>
      <c r="Q33" s="2">
        <f t="shared" si="3"/>
        <v>150</v>
      </c>
      <c r="R33" s="3" t="s">
        <v>61</v>
      </c>
      <c r="S33" s="3"/>
    </row>
    <row r="34" spans="1:19" x14ac:dyDescent="0.25">
      <c r="B34" s="3" t="s">
        <v>62</v>
      </c>
      <c r="C34" s="3"/>
      <c r="D34" s="3" t="s">
        <v>63</v>
      </c>
      <c r="E34" s="3"/>
      <c r="F34" s="3"/>
      <c r="G34" s="2">
        <v>0</v>
      </c>
      <c r="I34" s="2">
        <v>0</v>
      </c>
      <c r="K34" s="2">
        <v>0</v>
      </c>
      <c r="M34" s="2">
        <f t="shared" si="2"/>
        <v>0</v>
      </c>
      <c r="O34" s="2">
        <v>2500</v>
      </c>
      <c r="Q34" s="2">
        <f t="shared" si="3"/>
        <v>2500</v>
      </c>
      <c r="R34" s="3" t="s">
        <v>64</v>
      </c>
      <c r="S34" s="3"/>
    </row>
    <row r="35" spans="1:19" x14ac:dyDescent="0.25">
      <c r="B35" s="3" t="s">
        <v>65</v>
      </c>
      <c r="C35" s="3"/>
      <c r="D35" s="3"/>
      <c r="E35" s="3"/>
      <c r="F35" s="3"/>
      <c r="G35" s="2">
        <v>0</v>
      </c>
      <c r="I35" s="2">
        <v>0</v>
      </c>
      <c r="K35" s="2">
        <v>0</v>
      </c>
      <c r="M35" s="2">
        <f t="shared" si="2"/>
        <v>0</v>
      </c>
      <c r="O35" s="2">
        <v>50</v>
      </c>
      <c r="Q35" s="2">
        <f t="shared" si="3"/>
        <v>50</v>
      </c>
      <c r="R35" s="3" t="s">
        <v>66</v>
      </c>
      <c r="S35" s="3"/>
    </row>
    <row r="36" spans="1:19" x14ac:dyDescent="0.25">
      <c r="B36" s="3" t="s">
        <v>67</v>
      </c>
      <c r="C36" s="3"/>
      <c r="D36" s="3"/>
      <c r="E36" s="3" t="s">
        <v>68</v>
      </c>
      <c r="F36" s="3"/>
      <c r="G36" s="2">
        <v>0</v>
      </c>
      <c r="I36" s="2">
        <v>0</v>
      </c>
      <c r="K36" s="2">
        <v>0</v>
      </c>
      <c r="M36" s="2">
        <f t="shared" si="2"/>
        <v>0</v>
      </c>
      <c r="O36" s="2">
        <v>200</v>
      </c>
      <c r="Q36" s="2">
        <f t="shared" si="3"/>
        <v>200</v>
      </c>
    </row>
    <row r="37" spans="1:19" x14ac:dyDescent="0.25">
      <c r="B37" s="3" t="s">
        <v>51</v>
      </c>
      <c r="C37" s="3"/>
      <c r="D37" s="3"/>
      <c r="E37" s="3"/>
      <c r="F37" s="3"/>
      <c r="G37" s="2">
        <v>0</v>
      </c>
      <c r="I37" s="2">
        <v>0</v>
      </c>
      <c r="K37" s="2">
        <v>53.47</v>
      </c>
      <c r="M37" s="2">
        <f t="shared" si="2"/>
        <v>53.47</v>
      </c>
      <c r="O37" s="2">
        <v>100</v>
      </c>
      <c r="Q37" s="2">
        <f t="shared" si="3"/>
        <v>46.53</v>
      </c>
    </row>
    <row r="38" spans="1:19" x14ac:dyDescent="0.25">
      <c r="B38" s="3"/>
      <c r="C38" s="3"/>
      <c r="D38" s="3"/>
      <c r="E38" s="3"/>
      <c r="F38" s="3"/>
      <c r="G38" s="2"/>
      <c r="M38" s="3"/>
      <c r="Q38" s="2">
        <f t="shared" si="3"/>
        <v>0</v>
      </c>
    </row>
    <row r="39" spans="1:19" x14ac:dyDescent="0.25">
      <c r="B39" s="3" t="s">
        <v>18</v>
      </c>
      <c r="C39" s="3"/>
      <c r="D39" s="3"/>
      <c r="E39" s="3"/>
      <c r="F39" s="3"/>
      <c r="G39" s="2">
        <f>SUM(G23:G38)</f>
        <v>1893.59</v>
      </c>
      <c r="I39" s="2">
        <f>SUM(I23:I38)</f>
        <v>1776.14</v>
      </c>
      <c r="K39" s="2">
        <f>SUM(K23:K38)</f>
        <v>1291.53</v>
      </c>
      <c r="M39" s="2">
        <f>SUM(M23:M38)</f>
        <v>4961.2600000000011</v>
      </c>
      <c r="O39" s="2">
        <f>SUM(O23:O38)</f>
        <v>18600</v>
      </c>
      <c r="Q39" s="2">
        <f t="shared" si="3"/>
        <v>13638.739999999998</v>
      </c>
    </row>
    <row r="40" spans="1:19" x14ac:dyDescent="0.25">
      <c r="B40" s="3"/>
      <c r="C40" s="3"/>
      <c r="D40" s="3"/>
      <c r="E40" s="3"/>
      <c r="F40" s="3"/>
      <c r="G40" s="2"/>
      <c r="M40" s="3"/>
    </row>
    <row r="41" spans="1:19" x14ac:dyDescent="0.25">
      <c r="B41" s="3" t="s">
        <v>19</v>
      </c>
      <c r="C41" s="3"/>
      <c r="D41" s="3"/>
      <c r="E41" s="3"/>
      <c r="F41" s="3"/>
      <c r="G41" s="2">
        <f>+G19-G39</f>
        <v>350.10000000000014</v>
      </c>
      <c r="I41" s="2">
        <f>+I19-I39</f>
        <v>1787.89</v>
      </c>
      <c r="K41" s="2">
        <f>+K19-K39</f>
        <v>1425.01</v>
      </c>
      <c r="M41" s="2">
        <f>+M19-M39</f>
        <v>3562.9999999999973</v>
      </c>
    </row>
    <row r="42" spans="1:19" x14ac:dyDescent="0.25">
      <c r="B42" s="3"/>
      <c r="C42" s="3"/>
      <c r="D42" s="3"/>
      <c r="E42" s="3"/>
      <c r="F42" s="3"/>
      <c r="G42" s="2"/>
      <c r="M42" s="3"/>
    </row>
    <row r="43" spans="1:19" x14ac:dyDescent="0.25">
      <c r="B43" s="3"/>
      <c r="C43" s="3"/>
      <c r="D43" s="3"/>
      <c r="E43" s="3"/>
      <c r="F43" s="3"/>
      <c r="G43" s="2"/>
      <c r="M43" s="3"/>
    </row>
    <row r="44" spans="1:19" x14ac:dyDescent="0.25">
      <c r="A44" s="3" t="s">
        <v>20</v>
      </c>
      <c r="B44" s="3"/>
      <c r="C44" s="3"/>
      <c r="D44" s="3"/>
      <c r="E44" s="3"/>
      <c r="F44" s="3"/>
      <c r="G44" s="2"/>
      <c r="H44" s="3"/>
      <c r="I44" s="3"/>
      <c r="J44" s="3"/>
      <c r="K44" s="3"/>
      <c r="L44" s="3"/>
    </row>
    <row r="45" spans="1:1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9" x14ac:dyDescent="0.25">
      <c r="A46" s="3" t="s">
        <v>21</v>
      </c>
      <c r="B46" s="3"/>
      <c r="C46" s="3"/>
      <c r="D46" s="3"/>
      <c r="E46" s="3"/>
      <c r="F46" s="3"/>
      <c r="G46" s="2">
        <v>5726.38</v>
      </c>
      <c r="H46" s="3"/>
      <c r="I46" s="2">
        <v>6527.23</v>
      </c>
      <c r="J46" s="3"/>
      <c r="K46" s="3" t="s">
        <v>69</v>
      </c>
      <c r="L46" s="3"/>
      <c r="O46" s="2">
        <f>I46-2659.8</f>
        <v>3867.4299999999994</v>
      </c>
    </row>
    <row r="47" spans="1:19" x14ac:dyDescent="0.25">
      <c r="A47" s="3"/>
      <c r="B47" s="3"/>
      <c r="C47" s="3"/>
      <c r="D47" s="3"/>
      <c r="E47" s="3"/>
      <c r="F47" s="3"/>
      <c r="G47" s="2"/>
      <c r="H47" s="3"/>
      <c r="I47" s="2"/>
      <c r="J47" s="3"/>
      <c r="K47" s="3"/>
      <c r="L47" s="3"/>
    </row>
    <row r="48" spans="1:19" x14ac:dyDescent="0.25">
      <c r="A48" s="3" t="s">
        <v>22</v>
      </c>
      <c r="B48" s="3"/>
      <c r="C48" s="3"/>
      <c r="D48" s="3"/>
      <c r="E48" s="3"/>
      <c r="F48" s="3"/>
      <c r="G48" s="2">
        <v>2980.79</v>
      </c>
      <c r="H48" s="3"/>
      <c r="I48" s="2">
        <v>4042.41</v>
      </c>
      <c r="J48" s="3"/>
      <c r="K48" s="3"/>
      <c r="L48" s="3"/>
    </row>
    <row r="49" spans="1:12" x14ac:dyDescent="0.25">
      <c r="A49" s="3"/>
      <c r="B49" s="3"/>
      <c r="C49" s="3"/>
      <c r="D49" s="3"/>
      <c r="E49" s="3"/>
      <c r="F49" s="3"/>
      <c r="G49" s="2"/>
      <c r="H49" s="3"/>
      <c r="I49" s="2"/>
      <c r="J49" s="3"/>
      <c r="K49" s="3"/>
      <c r="L49" s="3"/>
    </row>
    <row r="50" spans="1:12" x14ac:dyDescent="0.25">
      <c r="A50" s="3" t="s">
        <v>23</v>
      </c>
      <c r="B50" s="3"/>
      <c r="C50" s="3"/>
      <c r="D50" s="3"/>
      <c r="E50" s="3"/>
      <c r="F50" s="3"/>
      <c r="G50" s="2">
        <v>4319.24</v>
      </c>
      <c r="H50" s="3"/>
      <c r="I50" s="2">
        <v>5669.31</v>
      </c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2"/>
      <c r="H51" s="3"/>
      <c r="I51" s="2"/>
      <c r="J51" s="3"/>
      <c r="K51" s="3"/>
      <c r="L51" s="3"/>
    </row>
    <row r="52" spans="1:12" x14ac:dyDescent="0.25">
      <c r="A52" s="2" t="s">
        <v>24</v>
      </c>
      <c r="B52" s="2"/>
      <c r="C52" s="2" t="s">
        <v>70</v>
      </c>
      <c r="D52" s="2"/>
      <c r="E52" s="2"/>
      <c r="F52" s="2"/>
      <c r="G52" s="2">
        <v>110</v>
      </c>
      <c r="H52" s="3"/>
      <c r="I52" s="2">
        <v>110</v>
      </c>
      <c r="J52" s="3"/>
      <c r="K52" s="3"/>
      <c r="L52" s="3"/>
    </row>
    <row r="53" spans="1:12" x14ac:dyDescent="0.25">
      <c r="A53" s="2"/>
      <c r="B53" s="2"/>
      <c r="C53" s="2"/>
      <c r="D53" s="2"/>
      <c r="E53" s="2"/>
      <c r="F53" s="2"/>
      <c r="G53" s="2"/>
      <c r="H53" s="3"/>
      <c r="I53" s="2"/>
      <c r="J53" s="3"/>
      <c r="K53" s="3"/>
      <c r="L53" s="3"/>
    </row>
    <row r="54" spans="1:12" x14ac:dyDescent="0.25">
      <c r="A54" s="2" t="s">
        <v>37</v>
      </c>
      <c r="B54" s="2"/>
      <c r="C54" s="2"/>
      <c r="D54" s="2"/>
      <c r="E54" s="2"/>
      <c r="F54" s="2"/>
      <c r="G54" s="2">
        <v>488.86</v>
      </c>
      <c r="I54" s="2">
        <v>488.86</v>
      </c>
    </row>
    <row r="55" spans="1:12" x14ac:dyDescent="0.25">
      <c r="B55" s="3"/>
      <c r="C55" s="3"/>
      <c r="D55" s="3"/>
      <c r="E55" s="3"/>
      <c r="F55" s="3"/>
      <c r="G55" s="3"/>
      <c r="I55" s="3"/>
    </row>
    <row r="56" spans="1:12" x14ac:dyDescent="0.25">
      <c r="B56" s="3"/>
      <c r="C56" s="3"/>
      <c r="D56" s="3"/>
      <c r="E56" s="3"/>
      <c r="F56" s="3"/>
      <c r="G56" s="3"/>
      <c r="I56" s="3"/>
    </row>
    <row r="57" spans="1:12" x14ac:dyDescent="0.25">
      <c r="A57" s="3" t="s">
        <v>26</v>
      </c>
      <c r="B57" s="3"/>
      <c r="C57" s="3"/>
      <c r="D57" s="3"/>
      <c r="E57" s="3"/>
      <c r="F57" s="3"/>
      <c r="G57" s="2">
        <f>SUM(G46:G55)</f>
        <v>13625.27</v>
      </c>
      <c r="I57" s="2">
        <f>SUM(I46:I55)</f>
        <v>16837.810000000001</v>
      </c>
    </row>
    <row r="58" spans="1:12" x14ac:dyDescent="0.25">
      <c r="B58" s="3"/>
      <c r="C58" s="3"/>
      <c r="D58" s="3"/>
      <c r="E58" s="3"/>
      <c r="F58" s="3"/>
      <c r="G58" s="3"/>
    </row>
    <row r="59" spans="1:12" x14ac:dyDescent="0.25">
      <c r="B59" s="3"/>
      <c r="C59" s="3"/>
      <c r="D59" s="3"/>
      <c r="E59" s="3"/>
      <c r="F59" s="3" t="s">
        <v>71</v>
      </c>
      <c r="G59" s="3"/>
      <c r="H59" s="3"/>
      <c r="I59" s="3" t="s">
        <v>72</v>
      </c>
      <c r="J59" s="3"/>
      <c r="K59" s="3" t="s">
        <v>73</v>
      </c>
    </row>
    <row r="60" spans="1:12" x14ac:dyDescent="0.25">
      <c r="B60" s="3"/>
      <c r="C60" s="3"/>
      <c r="D60" s="3"/>
      <c r="E60" s="3"/>
      <c r="F60" s="3" t="s">
        <v>74</v>
      </c>
      <c r="G60" s="3"/>
      <c r="I60" s="3" t="s">
        <v>75</v>
      </c>
      <c r="J60" s="3"/>
      <c r="K60" s="3"/>
    </row>
    <row r="61" spans="1:12" x14ac:dyDescent="0.25">
      <c r="B61" s="3"/>
      <c r="C61" s="3"/>
      <c r="D61" s="3"/>
      <c r="E61" s="3"/>
      <c r="F61" s="3"/>
      <c r="G61" s="3"/>
      <c r="I61" s="3" t="s">
        <v>76</v>
      </c>
      <c r="J61" s="3"/>
      <c r="K61" s="3" t="s">
        <v>77</v>
      </c>
      <c r="L61" s="7"/>
    </row>
    <row r="62" spans="1:12" x14ac:dyDescent="0.25">
      <c r="B62" s="3"/>
      <c r="C62" s="3"/>
      <c r="D62" s="3"/>
      <c r="E62" s="3"/>
      <c r="F62" s="3"/>
      <c r="G62" s="3"/>
      <c r="I62" s="3" t="s">
        <v>78</v>
      </c>
      <c r="J62" s="3"/>
      <c r="K62" s="3"/>
      <c r="L62" s="3"/>
    </row>
    <row r="63" spans="1:12" x14ac:dyDescent="0.25">
      <c r="B63" s="3"/>
      <c r="C63" s="3"/>
      <c r="D63" s="3"/>
      <c r="E63" s="3"/>
      <c r="F63" s="3"/>
      <c r="G63" s="3"/>
    </row>
    <row r="64" spans="1:12" x14ac:dyDescent="0.25">
      <c r="B64" s="3"/>
      <c r="C64" s="3"/>
      <c r="D64" s="3"/>
      <c r="E64" s="3"/>
      <c r="F64" s="3"/>
      <c r="G64" s="3"/>
    </row>
    <row r="65" spans="2:7" x14ac:dyDescent="0.25">
      <c r="B65" s="3"/>
      <c r="C65" s="3"/>
      <c r="D65" s="3"/>
      <c r="E65" s="3"/>
      <c r="F65" s="3"/>
      <c r="G65" s="3"/>
    </row>
    <row r="66" spans="2:7" x14ac:dyDescent="0.25">
      <c r="B66" s="3"/>
      <c r="C66" s="3"/>
      <c r="D66" s="3"/>
      <c r="E66" s="3"/>
      <c r="F66" s="3"/>
      <c r="G66" s="3"/>
    </row>
  </sheetData>
  <pageMargins left="0.7" right="0.7" top="0.75" bottom="0.75" header="0.3" footer="0.3"/>
  <pageSetup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6812F-9AD8-4110-9EF3-EC4707F27A0D}">
  <sheetPr>
    <pageSetUpPr fitToPage="1"/>
  </sheetPr>
  <dimension ref="A1:U67"/>
  <sheetViews>
    <sheetView topLeftCell="A28" workbookViewId="0">
      <selection activeCell="O25" sqref="O25:O38"/>
    </sheetView>
  </sheetViews>
  <sheetFormatPr defaultRowHeight="15" x14ac:dyDescent="0.25"/>
  <cols>
    <col min="5" max="5" width="0" hidden="1" customWidth="1"/>
    <col min="6" max="6" width="9.140625" hidden="1" customWidth="1"/>
    <col min="7" max="7" width="12.28515625" hidden="1" customWidth="1"/>
    <col min="8" max="8" width="9.140625" hidden="1" customWidth="1"/>
    <col min="9" max="9" width="12.140625" hidden="1" customWidth="1"/>
    <col min="10" max="10" width="9.140625" hidden="1" customWidth="1"/>
    <col min="11" max="11" width="12.7109375" customWidth="1"/>
    <col min="12" max="12" width="9.140625" customWidth="1"/>
    <col min="13" max="13" width="12.140625" customWidth="1"/>
    <col min="15" max="15" width="11.7109375" customWidth="1"/>
    <col min="17" max="17" width="11.28515625" customWidth="1"/>
    <col min="19" max="19" width="13.140625" customWidth="1"/>
    <col min="20" max="20" width="10.7109375" customWidth="1"/>
  </cols>
  <sheetData>
    <row r="1" spans="1:20" x14ac:dyDescent="0.25">
      <c r="C1" s="3" t="s">
        <v>0</v>
      </c>
      <c r="D1" s="3"/>
      <c r="E1" s="3"/>
      <c r="F1" s="3"/>
      <c r="G1" s="3"/>
    </row>
    <row r="2" spans="1:20" x14ac:dyDescent="0.25">
      <c r="C2" s="3"/>
      <c r="D2" s="3"/>
      <c r="E2" s="3"/>
      <c r="F2" s="3"/>
      <c r="G2" s="3"/>
    </row>
    <row r="3" spans="1:20" x14ac:dyDescent="0.25">
      <c r="C3" s="3" t="s">
        <v>80</v>
      </c>
      <c r="D3" s="3"/>
      <c r="E3" s="3"/>
      <c r="F3" s="3"/>
      <c r="G3" s="3"/>
    </row>
    <row r="4" spans="1:20" x14ac:dyDescent="0.25">
      <c r="C4" s="3"/>
      <c r="D4" s="3"/>
      <c r="E4" s="3"/>
      <c r="F4" s="3"/>
      <c r="G4" s="3"/>
    </row>
    <row r="5" spans="1:20" x14ac:dyDescent="0.25">
      <c r="D5" s="3"/>
      <c r="E5" s="3"/>
      <c r="F5" s="3"/>
      <c r="G5" s="4" t="s">
        <v>39</v>
      </c>
      <c r="I5" s="4" t="s">
        <v>39</v>
      </c>
      <c r="J5" s="3"/>
      <c r="K5" s="4" t="s">
        <v>39</v>
      </c>
      <c r="L5" s="3"/>
      <c r="M5" s="4" t="s">
        <v>39</v>
      </c>
      <c r="N5" s="3"/>
      <c r="O5" s="4" t="s">
        <v>40</v>
      </c>
      <c r="P5" s="3"/>
      <c r="Q5" s="4" t="s">
        <v>41</v>
      </c>
      <c r="R5" s="3"/>
      <c r="S5" s="4" t="s">
        <v>42</v>
      </c>
      <c r="T5" s="3"/>
    </row>
    <row r="6" spans="1:20" ht="30" x14ac:dyDescent="0.25">
      <c r="A6" s="3" t="s">
        <v>2</v>
      </c>
      <c r="G6" s="5" t="s">
        <v>43</v>
      </c>
      <c r="I6" s="5" t="s">
        <v>44</v>
      </c>
      <c r="J6" s="3"/>
      <c r="K6" s="5" t="s">
        <v>45</v>
      </c>
      <c r="L6" s="3"/>
      <c r="M6" s="5" t="s">
        <v>81</v>
      </c>
      <c r="N6" s="3"/>
      <c r="O6" s="5" t="s">
        <v>82</v>
      </c>
      <c r="P6" s="3"/>
      <c r="Q6" s="5" t="s">
        <v>47</v>
      </c>
      <c r="R6" s="3"/>
      <c r="S6" s="5" t="s">
        <v>48</v>
      </c>
      <c r="T6" s="3"/>
    </row>
    <row r="7" spans="1:20" x14ac:dyDescent="0.25">
      <c r="A7" s="3"/>
      <c r="G7" s="5"/>
      <c r="I7" s="5"/>
      <c r="J7" s="3"/>
      <c r="K7" s="3"/>
      <c r="L7" s="3"/>
      <c r="M7" s="3"/>
      <c r="N7" s="3"/>
      <c r="O7" s="5"/>
      <c r="P7" s="3"/>
      <c r="Q7" s="5"/>
      <c r="R7" s="3"/>
      <c r="S7" s="3"/>
    </row>
    <row r="8" spans="1:20" x14ac:dyDescent="0.25">
      <c r="B8" s="3" t="s">
        <v>28</v>
      </c>
      <c r="C8" s="3"/>
      <c r="D8" s="3"/>
      <c r="E8" s="3"/>
      <c r="F8" s="3"/>
      <c r="G8" s="2">
        <v>30</v>
      </c>
      <c r="I8" s="2">
        <v>15</v>
      </c>
      <c r="J8" s="3"/>
      <c r="K8" s="2">
        <v>0</v>
      </c>
      <c r="L8" s="3"/>
      <c r="M8" s="2">
        <v>0</v>
      </c>
      <c r="N8" s="3"/>
      <c r="O8" s="2">
        <f>+G8+I8+K8+M8</f>
        <v>45</v>
      </c>
      <c r="P8" s="3"/>
      <c r="Q8" s="2">
        <v>300</v>
      </c>
      <c r="R8" s="3"/>
      <c r="S8" s="2">
        <f>+Q8-O8</f>
        <v>255</v>
      </c>
    </row>
    <row r="9" spans="1:20" x14ac:dyDescent="0.25">
      <c r="B9" s="3" t="s">
        <v>49</v>
      </c>
      <c r="C9" s="3"/>
      <c r="D9" s="3"/>
      <c r="E9" s="3"/>
      <c r="F9" s="3"/>
      <c r="G9" s="2">
        <v>0</v>
      </c>
      <c r="I9" s="2">
        <v>1551</v>
      </c>
      <c r="J9" s="4" t="s">
        <v>50</v>
      </c>
      <c r="K9" s="2">
        <v>0</v>
      </c>
      <c r="L9" s="4" t="s">
        <v>50</v>
      </c>
      <c r="M9" s="2">
        <v>0</v>
      </c>
      <c r="N9" s="4"/>
      <c r="O9" s="2">
        <f t="shared" ref="O9:O18" si="0">+G9+I9+K9+M9</f>
        <v>1551</v>
      </c>
      <c r="P9" s="3"/>
      <c r="Q9" s="2">
        <v>2000</v>
      </c>
      <c r="R9" s="3"/>
      <c r="S9" s="2">
        <f t="shared" ref="S9:S20" si="1">+Q9-O9</f>
        <v>449</v>
      </c>
    </row>
    <row r="10" spans="1:20" x14ac:dyDescent="0.25">
      <c r="B10" s="3" t="s">
        <v>51</v>
      </c>
      <c r="C10" s="3"/>
      <c r="D10" s="3"/>
      <c r="E10" s="3"/>
      <c r="F10" s="3"/>
      <c r="G10" s="2">
        <v>0</v>
      </c>
      <c r="I10" s="2">
        <v>50</v>
      </c>
      <c r="J10" s="4" t="s">
        <v>52</v>
      </c>
      <c r="K10" s="2">
        <v>0</v>
      </c>
      <c r="L10" s="4"/>
      <c r="M10" s="2">
        <v>0</v>
      </c>
      <c r="N10" s="4"/>
      <c r="O10" s="2">
        <f t="shared" si="0"/>
        <v>50</v>
      </c>
      <c r="P10" s="3"/>
      <c r="Q10" s="2">
        <v>100</v>
      </c>
      <c r="R10" s="3"/>
      <c r="S10" s="2">
        <f t="shared" si="1"/>
        <v>50</v>
      </c>
    </row>
    <row r="11" spans="1:20" x14ac:dyDescent="0.25">
      <c r="B11" s="3" t="s">
        <v>4</v>
      </c>
      <c r="C11" s="3"/>
      <c r="D11" s="3"/>
      <c r="E11" s="3"/>
      <c r="F11" s="3"/>
      <c r="G11" s="2">
        <v>409.7</v>
      </c>
      <c r="I11" s="2">
        <v>781</v>
      </c>
      <c r="J11" s="3"/>
      <c r="K11" s="2">
        <v>294.5</v>
      </c>
      <c r="L11" s="3"/>
      <c r="M11" s="2">
        <v>299.25</v>
      </c>
      <c r="N11" s="3"/>
      <c r="O11" s="2">
        <f t="shared" si="0"/>
        <v>1784.45</v>
      </c>
      <c r="P11" s="3"/>
      <c r="Q11" s="2">
        <v>5200</v>
      </c>
      <c r="R11" s="3"/>
      <c r="S11" s="2">
        <f t="shared" si="1"/>
        <v>3415.55</v>
      </c>
    </row>
    <row r="12" spans="1:20" x14ac:dyDescent="0.25">
      <c r="B12" s="3" t="s">
        <v>53</v>
      </c>
      <c r="C12" s="3"/>
      <c r="D12" s="3"/>
      <c r="E12" s="3"/>
      <c r="F12" s="3"/>
      <c r="G12" s="2">
        <v>0</v>
      </c>
      <c r="I12" s="2">
        <v>225</v>
      </c>
      <c r="J12" s="3"/>
      <c r="K12" s="2">
        <v>74</v>
      </c>
      <c r="L12" s="3"/>
      <c r="M12" s="2">
        <v>0</v>
      </c>
      <c r="N12" s="3"/>
      <c r="O12" s="2">
        <f t="shared" si="0"/>
        <v>299</v>
      </c>
      <c r="P12" s="3"/>
      <c r="Q12" s="2">
        <v>600</v>
      </c>
      <c r="R12" s="3"/>
      <c r="S12" s="2">
        <f t="shared" si="1"/>
        <v>301</v>
      </c>
    </row>
    <row r="13" spans="1:20" x14ac:dyDescent="0.25">
      <c r="B13" s="3" t="s">
        <v>29</v>
      </c>
      <c r="C13" s="3"/>
      <c r="D13" s="3"/>
      <c r="E13" s="3"/>
      <c r="F13" s="3"/>
      <c r="G13" s="2">
        <v>500</v>
      </c>
      <c r="I13" s="2">
        <v>330</v>
      </c>
      <c r="J13" s="3"/>
      <c r="K13" s="2">
        <v>10</v>
      </c>
      <c r="L13" s="3"/>
      <c r="M13" s="2">
        <v>30</v>
      </c>
      <c r="N13" s="3"/>
      <c r="O13" s="2">
        <f t="shared" si="0"/>
        <v>870</v>
      </c>
      <c r="P13" s="3"/>
      <c r="Q13" s="2">
        <v>1400</v>
      </c>
      <c r="R13" s="3"/>
      <c r="S13" s="2">
        <f t="shared" si="1"/>
        <v>530</v>
      </c>
    </row>
    <row r="14" spans="1:20" x14ac:dyDescent="0.25">
      <c r="B14" s="3" t="s">
        <v>6</v>
      </c>
      <c r="C14" s="3"/>
      <c r="D14" s="3"/>
      <c r="E14" s="3"/>
      <c r="F14" s="3"/>
      <c r="G14" s="2">
        <v>0.04</v>
      </c>
      <c r="I14" s="2">
        <v>0.03</v>
      </c>
      <c r="J14" s="3"/>
      <c r="K14" s="2">
        <v>0.04</v>
      </c>
      <c r="L14" s="3"/>
      <c r="M14" s="2">
        <v>0.05</v>
      </c>
      <c r="N14" s="3"/>
      <c r="O14" s="2">
        <f t="shared" si="0"/>
        <v>0.16000000000000003</v>
      </c>
      <c r="P14" s="3"/>
      <c r="Q14" s="2">
        <v>0</v>
      </c>
      <c r="R14" s="3"/>
      <c r="S14" s="2">
        <f t="shared" si="1"/>
        <v>-0.16000000000000003</v>
      </c>
    </row>
    <row r="15" spans="1:20" x14ac:dyDescent="0.25">
      <c r="B15" s="3" t="s">
        <v>30</v>
      </c>
      <c r="C15" s="3"/>
      <c r="D15" s="3"/>
      <c r="E15" s="3"/>
      <c r="F15" s="3"/>
      <c r="G15" s="2">
        <v>73.95</v>
      </c>
      <c r="I15" s="2">
        <v>162</v>
      </c>
      <c r="J15" s="4" t="s">
        <v>54</v>
      </c>
      <c r="K15" s="2">
        <v>303</v>
      </c>
      <c r="L15" s="4" t="s">
        <v>54</v>
      </c>
      <c r="M15" s="2">
        <v>36.520000000000003</v>
      </c>
      <c r="N15" s="4"/>
      <c r="O15" s="2">
        <f t="shared" si="0"/>
        <v>575.47</v>
      </c>
      <c r="P15" s="3"/>
      <c r="Q15" s="2">
        <v>60</v>
      </c>
      <c r="R15" s="3"/>
      <c r="S15" s="6">
        <f t="shared" si="1"/>
        <v>-515.47</v>
      </c>
    </row>
    <row r="16" spans="1:20" x14ac:dyDescent="0.25">
      <c r="B16" s="3" t="s">
        <v>31</v>
      </c>
      <c r="C16" s="3"/>
      <c r="D16" s="3"/>
      <c r="E16" s="3"/>
      <c r="F16" s="3"/>
      <c r="G16" s="2">
        <v>1230</v>
      </c>
      <c r="I16" s="2">
        <v>450</v>
      </c>
      <c r="J16" s="3"/>
      <c r="K16" s="2">
        <v>1560</v>
      </c>
      <c r="L16" s="3"/>
      <c r="M16" s="2">
        <v>390</v>
      </c>
      <c r="N16" s="3"/>
      <c r="O16" s="2">
        <f t="shared" si="0"/>
        <v>3630</v>
      </c>
      <c r="P16" s="3"/>
      <c r="Q16" s="2">
        <v>6940</v>
      </c>
      <c r="R16" s="3"/>
      <c r="S16" s="2">
        <f t="shared" si="1"/>
        <v>3310</v>
      </c>
    </row>
    <row r="17" spans="1:21" x14ac:dyDescent="0.25">
      <c r="B17" s="3" t="s">
        <v>83</v>
      </c>
      <c r="C17" s="3"/>
      <c r="D17" s="3"/>
      <c r="E17" s="3"/>
      <c r="F17" s="3"/>
      <c r="G17" s="2"/>
      <c r="I17" s="2"/>
      <c r="J17" s="3"/>
      <c r="K17" s="2"/>
      <c r="L17" s="3"/>
      <c r="M17" s="2">
        <v>300</v>
      </c>
      <c r="N17" s="3"/>
      <c r="O17" s="2">
        <f t="shared" si="0"/>
        <v>300</v>
      </c>
      <c r="P17" s="3"/>
      <c r="Q17" s="2">
        <v>0</v>
      </c>
      <c r="R17" s="3"/>
      <c r="S17" s="2">
        <f t="shared" si="1"/>
        <v>-300</v>
      </c>
    </row>
    <row r="18" spans="1:21" x14ac:dyDescent="0.25">
      <c r="B18" s="3" t="s">
        <v>55</v>
      </c>
      <c r="C18" s="3"/>
      <c r="D18" s="3"/>
      <c r="E18" s="3"/>
      <c r="F18" s="3"/>
      <c r="G18" s="2">
        <v>0</v>
      </c>
      <c r="I18" s="2">
        <v>0</v>
      </c>
      <c r="J18" s="3"/>
      <c r="K18" s="2">
        <v>475</v>
      </c>
      <c r="L18" s="3"/>
      <c r="M18" s="2">
        <v>0</v>
      </c>
      <c r="N18" s="3"/>
      <c r="O18" s="2">
        <f t="shared" si="0"/>
        <v>475</v>
      </c>
      <c r="P18" s="3"/>
      <c r="Q18" s="2">
        <v>2000</v>
      </c>
      <c r="R18" s="3"/>
      <c r="S18" s="2">
        <f t="shared" si="1"/>
        <v>1525</v>
      </c>
    </row>
    <row r="19" spans="1:21" x14ac:dyDescent="0.25">
      <c r="B19" s="3"/>
      <c r="C19" s="3"/>
      <c r="D19" s="3"/>
      <c r="E19" s="3"/>
      <c r="F19" s="3"/>
      <c r="G19" s="2"/>
      <c r="I19" s="2"/>
      <c r="O19" s="3"/>
      <c r="S19" s="2"/>
    </row>
    <row r="20" spans="1:21" x14ac:dyDescent="0.25">
      <c r="B20" s="3" t="s">
        <v>8</v>
      </c>
      <c r="C20" s="3"/>
      <c r="D20" s="3"/>
      <c r="E20" s="3"/>
      <c r="F20" s="3"/>
      <c r="G20" s="2">
        <f>SUM(G8:G19)</f>
        <v>2243.69</v>
      </c>
      <c r="H20" s="3"/>
      <c r="I20" s="2">
        <f>SUM(I8:I19)</f>
        <v>3564.03</v>
      </c>
      <c r="J20" s="3"/>
      <c r="K20" s="2">
        <f>SUM(K8:K19)</f>
        <v>2716.54</v>
      </c>
      <c r="L20" s="3"/>
      <c r="M20" s="2">
        <f>SUM(M8:M19)</f>
        <v>1055.82</v>
      </c>
      <c r="N20" s="3"/>
      <c r="O20" s="2">
        <f>SUM(O8:O19)</f>
        <v>9580.08</v>
      </c>
      <c r="P20" s="3"/>
      <c r="Q20" s="2">
        <f>SUM(Q8:Q19)</f>
        <v>18600</v>
      </c>
      <c r="R20" s="3"/>
      <c r="S20" s="2">
        <f t="shared" si="1"/>
        <v>9019.92</v>
      </c>
    </row>
    <row r="21" spans="1:21" x14ac:dyDescent="0.25">
      <c r="B21" s="3"/>
      <c r="C21" s="3"/>
      <c r="D21" s="3"/>
      <c r="E21" s="3"/>
      <c r="F21" s="3"/>
      <c r="G21" s="2"/>
      <c r="O21" s="3"/>
    </row>
    <row r="22" spans="1:21" x14ac:dyDescent="0.25">
      <c r="B22" s="3"/>
      <c r="C22" s="3"/>
      <c r="D22" s="3"/>
      <c r="E22" s="3"/>
      <c r="F22" s="3"/>
      <c r="G22" s="2"/>
      <c r="O22" s="3"/>
    </row>
    <row r="23" spans="1:21" x14ac:dyDescent="0.25">
      <c r="A23" s="3" t="s">
        <v>9</v>
      </c>
      <c r="B23" s="3"/>
      <c r="C23" s="3"/>
      <c r="D23" s="3"/>
      <c r="E23" s="3"/>
      <c r="F23" s="3"/>
      <c r="G23" s="2"/>
      <c r="O23" s="3"/>
    </row>
    <row r="24" spans="1:21" x14ac:dyDescent="0.25">
      <c r="A24" s="3"/>
      <c r="B24" s="3"/>
      <c r="C24" s="3"/>
      <c r="D24" s="3"/>
      <c r="E24" s="3"/>
      <c r="F24" s="3"/>
      <c r="G24" s="2"/>
      <c r="O24" s="3"/>
    </row>
    <row r="25" spans="1:21" x14ac:dyDescent="0.25">
      <c r="A25" s="3"/>
      <c r="B25" s="3" t="s">
        <v>10</v>
      </c>
      <c r="C25" s="3"/>
      <c r="D25" s="3"/>
      <c r="E25" s="3"/>
      <c r="F25" s="3"/>
      <c r="G25" s="2">
        <v>0</v>
      </c>
      <c r="H25" s="3"/>
      <c r="I25" s="2">
        <v>22.47</v>
      </c>
      <c r="J25" s="3"/>
      <c r="K25" s="2">
        <v>0</v>
      </c>
      <c r="L25" s="3"/>
      <c r="M25" s="2">
        <v>0</v>
      </c>
      <c r="N25" s="3"/>
      <c r="O25" s="2">
        <f t="shared" ref="O25:O38" si="2">+G25+I25+K25+M25</f>
        <v>22.47</v>
      </c>
      <c r="P25" s="3"/>
      <c r="Q25" s="2">
        <v>100</v>
      </c>
      <c r="R25" s="3"/>
      <c r="S25" s="2">
        <f t="shared" ref="S25:S40" si="3">+Q25-O25</f>
        <v>77.53</v>
      </c>
    </row>
    <row r="26" spans="1:21" x14ac:dyDescent="0.25">
      <c r="A26" s="3"/>
      <c r="B26" s="3" t="s">
        <v>11</v>
      </c>
      <c r="C26" s="3"/>
      <c r="D26" s="3"/>
      <c r="E26" s="3"/>
      <c r="F26" s="3"/>
      <c r="G26" s="2">
        <v>0</v>
      </c>
      <c r="H26" s="3"/>
      <c r="I26" s="2">
        <v>475</v>
      </c>
      <c r="J26" s="3"/>
      <c r="K26" s="2">
        <v>0</v>
      </c>
      <c r="L26" s="3"/>
      <c r="M26" s="2">
        <v>0</v>
      </c>
      <c r="N26" s="3"/>
      <c r="O26" s="2">
        <f t="shared" si="2"/>
        <v>475</v>
      </c>
      <c r="P26" s="3"/>
      <c r="Q26" s="2">
        <v>2000</v>
      </c>
      <c r="R26" s="3"/>
      <c r="S26" s="2">
        <f t="shared" si="3"/>
        <v>1525</v>
      </c>
    </row>
    <row r="27" spans="1:21" x14ac:dyDescent="0.25">
      <c r="A27" s="3"/>
      <c r="B27" s="3" t="s">
        <v>56</v>
      </c>
      <c r="C27" s="3"/>
      <c r="D27" s="3"/>
      <c r="E27" s="3"/>
      <c r="F27" s="3"/>
      <c r="G27" s="2">
        <v>0</v>
      </c>
      <c r="H27" s="3"/>
      <c r="I27" s="2">
        <v>0</v>
      </c>
      <c r="J27" s="3"/>
      <c r="K27" s="2">
        <v>0</v>
      </c>
      <c r="L27" s="3"/>
      <c r="M27" s="2">
        <v>185</v>
      </c>
      <c r="N27" s="3"/>
      <c r="O27" s="2">
        <f t="shared" si="2"/>
        <v>185</v>
      </c>
      <c r="P27" s="3"/>
      <c r="Q27" s="2">
        <v>300</v>
      </c>
      <c r="R27" s="3"/>
      <c r="S27" s="2">
        <f t="shared" si="3"/>
        <v>115</v>
      </c>
    </row>
    <row r="28" spans="1:21" x14ac:dyDescent="0.25">
      <c r="B28" s="3" t="s">
        <v>15</v>
      </c>
      <c r="C28" s="3"/>
      <c r="D28" s="3"/>
      <c r="E28" s="3"/>
      <c r="F28" s="3"/>
      <c r="G28" s="2">
        <v>239.99</v>
      </c>
      <c r="H28" s="3"/>
      <c r="I28" s="2">
        <v>336.84</v>
      </c>
      <c r="J28" s="3"/>
      <c r="K28" s="2">
        <v>349.39</v>
      </c>
      <c r="L28" s="3"/>
      <c r="M28" s="2">
        <v>28.94</v>
      </c>
      <c r="N28" s="3"/>
      <c r="O28" s="2">
        <f t="shared" si="2"/>
        <v>955.16</v>
      </c>
      <c r="P28" s="3"/>
      <c r="Q28" s="2">
        <v>4500</v>
      </c>
      <c r="R28" s="3"/>
      <c r="S28" s="2">
        <f t="shared" si="3"/>
        <v>3544.84</v>
      </c>
    </row>
    <row r="29" spans="1:21" x14ac:dyDescent="0.25">
      <c r="B29" s="3" t="s">
        <v>32</v>
      </c>
      <c r="C29" s="3"/>
      <c r="D29" s="3"/>
      <c r="E29" s="3"/>
      <c r="F29" s="3"/>
      <c r="G29" s="2">
        <v>125</v>
      </c>
      <c r="H29" s="3"/>
      <c r="I29" s="2">
        <v>0</v>
      </c>
      <c r="J29" s="3"/>
      <c r="K29" s="2">
        <v>0</v>
      </c>
      <c r="L29" s="3"/>
      <c r="M29" s="2">
        <v>0</v>
      </c>
      <c r="N29" s="3"/>
      <c r="O29" s="2">
        <f t="shared" si="2"/>
        <v>125</v>
      </c>
      <c r="P29" s="3"/>
      <c r="Q29" s="2">
        <v>300</v>
      </c>
      <c r="R29" s="3"/>
      <c r="S29" s="2">
        <f t="shared" si="3"/>
        <v>175</v>
      </c>
    </row>
    <row r="30" spans="1:21" x14ac:dyDescent="0.25">
      <c r="B30" s="3" t="s">
        <v>33</v>
      </c>
      <c r="C30" s="3"/>
      <c r="D30" s="3"/>
      <c r="E30" s="3"/>
      <c r="F30" s="3"/>
      <c r="G30" s="2">
        <v>35</v>
      </c>
      <c r="I30" s="2">
        <v>379.46</v>
      </c>
      <c r="J30" s="4" t="s">
        <v>57</v>
      </c>
      <c r="K30" s="2">
        <v>168.55</v>
      </c>
      <c r="L30" s="4"/>
      <c r="M30" s="2">
        <v>78.94</v>
      </c>
      <c r="N30" s="4"/>
      <c r="O30" s="2">
        <f t="shared" si="2"/>
        <v>661.95</v>
      </c>
      <c r="Q30" s="2">
        <v>1200</v>
      </c>
      <c r="S30" s="2">
        <f t="shared" si="3"/>
        <v>538.04999999999995</v>
      </c>
    </row>
    <row r="31" spans="1:21" x14ac:dyDescent="0.25">
      <c r="B31" s="3" t="s">
        <v>16</v>
      </c>
      <c r="C31" s="3"/>
      <c r="D31" s="3"/>
      <c r="E31" s="3"/>
      <c r="F31" s="3" t="s">
        <v>14</v>
      </c>
      <c r="G31" s="2">
        <v>1141.77</v>
      </c>
      <c r="H31" s="4" t="s">
        <v>50</v>
      </c>
      <c r="I31" s="2">
        <v>500.48</v>
      </c>
      <c r="K31" s="2">
        <v>447.9</v>
      </c>
      <c r="M31" s="2">
        <v>110.21</v>
      </c>
      <c r="O31" s="2">
        <f t="shared" si="2"/>
        <v>2200.36</v>
      </c>
      <c r="Q31" s="2">
        <v>6000</v>
      </c>
      <c r="S31" s="2">
        <f t="shared" si="3"/>
        <v>3799.64</v>
      </c>
      <c r="T31" s="2"/>
    </row>
    <row r="32" spans="1:21" x14ac:dyDescent="0.25">
      <c r="B32" s="3" t="s">
        <v>17</v>
      </c>
      <c r="C32" s="3"/>
      <c r="D32" s="3"/>
      <c r="E32" s="3"/>
      <c r="F32" s="3"/>
      <c r="G32" s="2">
        <v>125.99</v>
      </c>
      <c r="I32" s="2">
        <v>61.89</v>
      </c>
      <c r="K32" s="2">
        <v>0</v>
      </c>
      <c r="M32" s="2">
        <v>17.46</v>
      </c>
      <c r="O32" s="2">
        <f t="shared" si="2"/>
        <v>205.34</v>
      </c>
      <c r="Q32" s="2">
        <v>600</v>
      </c>
      <c r="S32" s="2">
        <f t="shared" si="3"/>
        <v>394.65999999999997</v>
      </c>
      <c r="T32" s="3"/>
      <c r="U32" s="3"/>
    </row>
    <row r="33" spans="1:21" x14ac:dyDescent="0.25">
      <c r="B33" s="3" t="s">
        <v>35</v>
      </c>
      <c r="C33" s="3"/>
      <c r="D33" s="3"/>
      <c r="E33" s="3"/>
      <c r="F33" s="3"/>
      <c r="G33" s="2">
        <v>225.84</v>
      </c>
      <c r="H33" s="4" t="s">
        <v>52</v>
      </c>
      <c r="I33" s="2">
        <v>0</v>
      </c>
      <c r="K33" s="2">
        <v>254.22</v>
      </c>
      <c r="M33" s="2">
        <v>0</v>
      </c>
      <c r="O33" s="2">
        <f t="shared" si="2"/>
        <v>480.06</v>
      </c>
      <c r="Q33" s="2">
        <v>600</v>
      </c>
      <c r="S33" s="2">
        <f t="shared" si="3"/>
        <v>119.94</v>
      </c>
      <c r="T33" s="3"/>
      <c r="U33" s="3"/>
    </row>
    <row r="34" spans="1:21" x14ac:dyDescent="0.25">
      <c r="B34" s="3" t="s">
        <v>60</v>
      </c>
      <c r="C34" s="3"/>
      <c r="D34" s="3"/>
      <c r="E34" s="3"/>
      <c r="F34" s="3"/>
      <c r="G34" s="2">
        <v>0</v>
      </c>
      <c r="H34" s="4"/>
      <c r="I34" s="2">
        <v>0</v>
      </c>
      <c r="K34" s="2">
        <v>0</v>
      </c>
      <c r="M34" s="2">
        <v>0</v>
      </c>
      <c r="O34" s="2">
        <f t="shared" si="2"/>
        <v>0</v>
      </c>
      <c r="Q34" s="2">
        <v>150</v>
      </c>
      <c r="S34" s="2">
        <f t="shared" si="3"/>
        <v>150</v>
      </c>
      <c r="T34" s="3"/>
      <c r="U34" s="3"/>
    </row>
    <row r="35" spans="1:21" x14ac:dyDescent="0.25">
      <c r="B35" s="3" t="s">
        <v>62</v>
      </c>
      <c r="C35" s="3"/>
      <c r="D35" s="3" t="s">
        <v>63</v>
      </c>
      <c r="E35" s="3"/>
      <c r="F35" s="3"/>
      <c r="G35" s="2">
        <v>0</v>
      </c>
      <c r="I35" s="2">
        <v>0</v>
      </c>
      <c r="K35" s="2">
        <v>0</v>
      </c>
      <c r="M35" s="2">
        <v>2659.8</v>
      </c>
      <c r="O35" s="2">
        <f t="shared" si="2"/>
        <v>2659.8</v>
      </c>
      <c r="P35" s="4"/>
      <c r="Q35" s="2">
        <v>2500</v>
      </c>
      <c r="S35" s="2">
        <f t="shared" si="3"/>
        <v>-159.80000000000018</v>
      </c>
      <c r="T35" s="3"/>
      <c r="U35" s="3"/>
    </row>
    <row r="36" spans="1:21" x14ac:dyDescent="0.25">
      <c r="B36" s="3" t="s">
        <v>65</v>
      </c>
      <c r="C36" s="3"/>
      <c r="D36" s="3"/>
      <c r="E36" s="3"/>
      <c r="F36" s="3"/>
      <c r="G36" s="2">
        <v>0</v>
      </c>
      <c r="I36" s="2">
        <v>0</v>
      </c>
      <c r="K36" s="2">
        <v>0</v>
      </c>
      <c r="M36" s="2">
        <v>0</v>
      </c>
      <c r="O36" s="2">
        <f t="shared" si="2"/>
        <v>0</v>
      </c>
      <c r="Q36" s="2">
        <v>50</v>
      </c>
      <c r="S36" s="2">
        <f t="shared" si="3"/>
        <v>50</v>
      </c>
      <c r="T36" s="3"/>
      <c r="U36" s="3"/>
    </row>
    <row r="37" spans="1:21" x14ac:dyDescent="0.25">
      <c r="B37" s="3" t="s">
        <v>67</v>
      </c>
      <c r="C37" s="3"/>
      <c r="D37" s="3"/>
      <c r="E37" s="3" t="s">
        <v>84</v>
      </c>
      <c r="F37" s="3"/>
      <c r="G37" s="2">
        <v>0</v>
      </c>
      <c r="I37" s="2">
        <v>0</v>
      </c>
      <c r="K37" s="2">
        <v>0</v>
      </c>
      <c r="M37" s="2">
        <v>0</v>
      </c>
      <c r="O37" s="2">
        <f t="shared" si="2"/>
        <v>0</v>
      </c>
      <c r="Q37" s="2">
        <v>200</v>
      </c>
      <c r="S37" s="2">
        <f t="shared" si="3"/>
        <v>200</v>
      </c>
    </row>
    <row r="38" spans="1:21" x14ac:dyDescent="0.25">
      <c r="B38" s="3" t="s">
        <v>51</v>
      </c>
      <c r="C38" s="3"/>
      <c r="D38" s="3"/>
      <c r="E38" s="3"/>
      <c r="F38" s="3"/>
      <c r="G38" s="2">
        <v>0</v>
      </c>
      <c r="I38" s="2">
        <v>0</v>
      </c>
      <c r="K38" s="2">
        <v>53.47</v>
      </c>
      <c r="M38" s="2">
        <v>0</v>
      </c>
      <c r="O38" s="2">
        <f t="shared" si="2"/>
        <v>53.47</v>
      </c>
      <c r="Q38" s="2">
        <v>100</v>
      </c>
      <c r="S38" s="2">
        <f t="shared" si="3"/>
        <v>46.53</v>
      </c>
    </row>
    <row r="39" spans="1:21" x14ac:dyDescent="0.25">
      <c r="B39" s="3"/>
      <c r="C39" s="3"/>
      <c r="D39" s="3"/>
      <c r="E39" s="3"/>
      <c r="F39" s="3"/>
      <c r="G39" s="2"/>
      <c r="O39" s="3"/>
      <c r="S39" s="2">
        <f t="shared" si="3"/>
        <v>0</v>
      </c>
    </row>
    <row r="40" spans="1:21" x14ac:dyDescent="0.25">
      <c r="B40" s="3" t="s">
        <v>18</v>
      </c>
      <c r="C40" s="3"/>
      <c r="D40" s="3"/>
      <c r="E40" s="3"/>
      <c r="F40" s="3"/>
      <c r="G40" s="2">
        <f>SUM(G24:G39)</f>
        <v>1893.59</v>
      </c>
      <c r="I40" s="2">
        <f>SUM(I24:I39)</f>
        <v>1776.14</v>
      </c>
      <c r="K40" s="2">
        <f>SUM(K24:K39)</f>
        <v>1273.53</v>
      </c>
      <c r="M40" s="2">
        <f>SUM(M24:M39)</f>
        <v>3080.3500000000004</v>
      </c>
      <c r="O40" s="2">
        <f>SUM(O24:O39)</f>
        <v>8023.6100000000015</v>
      </c>
      <c r="Q40" s="2">
        <f>SUM(Q24:Q39)</f>
        <v>18600</v>
      </c>
      <c r="S40" s="2">
        <f t="shared" si="3"/>
        <v>10576.39</v>
      </c>
    </row>
    <row r="41" spans="1:21" x14ac:dyDescent="0.25">
      <c r="B41" s="3"/>
      <c r="C41" s="3"/>
      <c r="D41" s="3"/>
      <c r="E41" s="3"/>
      <c r="F41" s="3"/>
      <c r="G41" s="2"/>
      <c r="O41" s="3"/>
    </row>
    <row r="42" spans="1:21" x14ac:dyDescent="0.25">
      <c r="B42" s="3" t="s">
        <v>19</v>
      </c>
      <c r="C42" s="3"/>
      <c r="D42" s="3"/>
      <c r="E42" s="3"/>
      <c r="F42" s="3"/>
      <c r="G42" s="2">
        <f>+G20-G40</f>
        <v>350.10000000000014</v>
      </c>
      <c r="I42" s="2">
        <f>+I20-I40</f>
        <v>1787.89</v>
      </c>
      <c r="K42" s="2">
        <f>+K20-K40</f>
        <v>1443.01</v>
      </c>
      <c r="M42" s="2">
        <f>+M20-M40</f>
        <v>-2024.5300000000004</v>
      </c>
      <c r="O42" s="2">
        <f>+O20-O40</f>
        <v>1556.4699999999984</v>
      </c>
    </row>
    <row r="43" spans="1:21" x14ac:dyDescent="0.25">
      <c r="B43" s="3"/>
      <c r="C43" s="3"/>
      <c r="D43" s="3"/>
      <c r="E43" s="3"/>
      <c r="F43" s="3"/>
      <c r="G43" s="2"/>
      <c r="O43" s="3"/>
    </row>
    <row r="44" spans="1:21" x14ac:dyDescent="0.25">
      <c r="B44" s="3"/>
      <c r="C44" s="3"/>
      <c r="D44" s="3"/>
      <c r="E44" s="3"/>
      <c r="F44" s="3"/>
      <c r="G44" s="2"/>
      <c r="N44" s="3"/>
      <c r="O44" s="3"/>
      <c r="P44" s="3"/>
      <c r="Q44" s="3"/>
    </row>
    <row r="45" spans="1:21" x14ac:dyDescent="0.25">
      <c r="A45" s="3" t="s">
        <v>20</v>
      </c>
      <c r="B45" s="3"/>
      <c r="C45" s="3"/>
      <c r="D45" s="3"/>
      <c r="E45" s="3"/>
      <c r="F45" s="3"/>
      <c r="G45" s="2"/>
      <c r="H45" s="3"/>
      <c r="I45" s="3"/>
      <c r="J45" s="3"/>
      <c r="K45" s="3"/>
      <c r="L45" s="3"/>
      <c r="M45" s="3"/>
      <c r="N45" s="3"/>
    </row>
    <row r="46" spans="1:2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21" x14ac:dyDescent="0.25">
      <c r="A47" s="3" t="s">
        <v>21</v>
      </c>
      <c r="B47" s="3"/>
      <c r="C47" s="3"/>
      <c r="D47" s="3"/>
      <c r="E47" s="3"/>
      <c r="F47" s="3"/>
      <c r="G47" s="2">
        <v>5726.38</v>
      </c>
      <c r="H47" s="3"/>
      <c r="I47" s="2">
        <v>6527.23</v>
      </c>
      <c r="J47" s="3"/>
      <c r="K47" s="2">
        <v>2862.75</v>
      </c>
      <c r="L47" s="3"/>
      <c r="M47" s="2" t="s">
        <v>85</v>
      </c>
      <c r="N47" s="3"/>
      <c r="Q47" s="2"/>
    </row>
    <row r="48" spans="1:21" x14ac:dyDescent="0.25">
      <c r="A48" s="3"/>
      <c r="B48" s="3"/>
      <c r="C48" s="3"/>
      <c r="D48" s="3"/>
      <c r="E48" s="3"/>
      <c r="F48" s="3"/>
      <c r="G48" s="2"/>
      <c r="H48" s="3"/>
      <c r="I48" s="2"/>
      <c r="J48" s="3"/>
      <c r="K48" s="2"/>
      <c r="L48" s="3"/>
      <c r="M48" s="3"/>
      <c r="N48" s="3"/>
    </row>
    <row r="49" spans="1:14" x14ac:dyDescent="0.25">
      <c r="A49" s="3" t="s">
        <v>86</v>
      </c>
      <c r="B49" s="3"/>
      <c r="C49" s="3"/>
      <c r="D49" s="3"/>
      <c r="E49" s="3"/>
      <c r="F49" s="3"/>
      <c r="G49" s="2">
        <v>2980.79</v>
      </c>
      <c r="H49" s="3"/>
      <c r="I49" s="2">
        <v>4042.41</v>
      </c>
      <c r="J49" s="3"/>
      <c r="K49" s="2">
        <v>4640.2</v>
      </c>
      <c r="L49" s="3"/>
      <c r="M49" s="2"/>
      <c r="N49" s="3"/>
    </row>
    <row r="50" spans="1:14" x14ac:dyDescent="0.25">
      <c r="A50" s="3"/>
      <c r="B50" s="3"/>
      <c r="C50" s="3"/>
      <c r="D50" s="3"/>
      <c r="E50" s="3"/>
      <c r="F50" s="3"/>
      <c r="G50" s="2"/>
      <c r="H50" s="3"/>
      <c r="I50" s="2"/>
      <c r="J50" s="3"/>
      <c r="K50" s="2"/>
      <c r="L50" s="3"/>
      <c r="M50" s="3"/>
      <c r="N50" s="3"/>
    </row>
    <row r="51" spans="1:14" x14ac:dyDescent="0.25">
      <c r="A51" s="3" t="s">
        <v>23</v>
      </c>
      <c r="B51" s="3"/>
      <c r="C51" s="3"/>
      <c r="D51" s="3"/>
      <c r="E51" s="3"/>
      <c r="F51" s="3"/>
      <c r="G51" s="2">
        <v>4319.24</v>
      </c>
      <c r="H51" s="3"/>
      <c r="I51" s="2">
        <v>5669.31</v>
      </c>
      <c r="J51" s="3"/>
      <c r="K51" s="2">
        <v>6819.36</v>
      </c>
      <c r="L51" s="3"/>
      <c r="M51" s="2" t="s">
        <v>87</v>
      </c>
      <c r="N51" s="3"/>
    </row>
    <row r="52" spans="1:14" x14ac:dyDescent="0.25">
      <c r="A52" s="3"/>
      <c r="B52" s="3"/>
      <c r="C52" s="3"/>
      <c r="D52" s="3"/>
      <c r="E52" s="3"/>
      <c r="F52" s="3"/>
      <c r="G52" s="2"/>
      <c r="H52" s="3"/>
      <c r="I52" s="2"/>
      <c r="J52" s="3"/>
      <c r="K52" s="2"/>
      <c r="L52" s="3"/>
      <c r="M52" s="3" t="s">
        <v>88</v>
      </c>
      <c r="N52" s="3"/>
    </row>
    <row r="53" spans="1:14" x14ac:dyDescent="0.25">
      <c r="A53" s="2" t="s">
        <v>24</v>
      </c>
      <c r="B53" s="2"/>
      <c r="C53" s="2" t="s">
        <v>70</v>
      </c>
      <c r="D53" s="2"/>
      <c r="E53" s="2"/>
      <c r="F53" s="2"/>
      <c r="G53" s="2">
        <v>110</v>
      </c>
      <c r="H53" s="3"/>
      <c r="I53" s="2">
        <v>110</v>
      </c>
      <c r="J53" s="3"/>
      <c r="K53" s="2">
        <v>110</v>
      </c>
      <c r="L53" s="3"/>
      <c r="M53" s="2"/>
      <c r="N53" s="3"/>
    </row>
    <row r="54" spans="1:14" x14ac:dyDescent="0.25">
      <c r="A54" s="2"/>
      <c r="B54" s="2"/>
      <c r="C54" s="2"/>
      <c r="D54" s="2"/>
      <c r="E54" s="2"/>
      <c r="F54" s="2"/>
      <c r="G54" s="2"/>
      <c r="H54" s="3"/>
      <c r="I54" s="2"/>
      <c r="J54" s="3"/>
      <c r="K54" s="2"/>
      <c r="L54" s="3"/>
      <c r="M54" s="3"/>
      <c r="N54" s="3"/>
    </row>
    <row r="55" spans="1:14" x14ac:dyDescent="0.25">
      <c r="A55" s="2" t="s">
        <v>37</v>
      </c>
      <c r="B55" s="2"/>
      <c r="C55" s="2"/>
      <c r="D55" s="2"/>
      <c r="E55" s="2"/>
      <c r="F55" s="2"/>
      <c r="G55" s="2">
        <v>488.86</v>
      </c>
      <c r="I55" s="2">
        <v>488.86</v>
      </c>
      <c r="K55" s="2">
        <v>488.86</v>
      </c>
      <c r="M55" s="2"/>
    </row>
    <row r="56" spans="1:14" x14ac:dyDescent="0.25">
      <c r="B56" s="3"/>
      <c r="C56" s="3"/>
      <c r="D56" s="3"/>
      <c r="E56" s="3"/>
      <c r="F56" s="3"/>
      <c r="G56" s="3"/>
      <c r="I56" s="3"/>
      <c r="K56" s="2"/>
    </row>
    <row r="57" spans="1:14" x14ac:dyDescent="0.25">
      <c r="B57" s="3"/>
      <c r="C57" s="3"/>
      <c r="D57" s="3"/>
      <c r="E57" s="3"/>
      <c r="F57" s="3"/>
      <c r="G57" s="3"/>
      <c r="I57" s="3"/>
      <c r="K57" s="2"/>
    </row>
    <row r="58" spans="1:14" x14ac:dyDescent="0.25">
      <c r="A58" s="3" t="s">
        <v>26</v>
      </c>
      <c r="B58" s="3"/>
      <c r="C58" s="3"/>
      <c r="D58" s="3"/>
      <c r="E58" s="3"/>
      <c r="F58" s="3"/>
      <c r="G58" s="2">
        <f>SUM(G47:G56)</f>
        <v>13625.27</v>
      </c>
      <c r="I58" s="2">
        <f>SUM(I47:I56)</f>
        <v>16837.810000000001</v>
      </c>
      <c r="K58" s="2">
        <f>K47+K49+K51+K53+K55</f>
        <v>14921.17</v>
      </c>
      <c r="M58" s="2"/>
    </row>
    <row r="59" spans="1:14" x14ac:dyDescent="0.25">
      <c r="B59" s="3"/>
      <c r="C59" s="3"/>
      <c r="D59" s="3"/>
      <c r="E59" s="3"/>
      <c r="F59" s="3"/>
      <c r="G59" s="3"/>
    </row>
    <row r="60" spans="1:14" x14ac:dyDescent="0.25">
      <c r="B60" s="3"/>
      <c r="C60" s="3"/>
      <c r="D60" s="3"/>
      <c r="E60" s="3"/>
      <c r="F60" s="3" t="s">
        <v>71</v>
      </c>
      <c r="G60" s="3"/>
      <c r="H60" s="3"/>
      <c r="I60" s="3" t="s">
        <v>72</v>
      </c>
      <c r="J60" s="3"/>
      <c r="K60" s="3"/>
    </row>
    <row r="61" spans="1:14" x14ac:dyDescent="0.25">
      <c r="B61" s="3"/>
      <c r="C61" s="3"/>
      <c r="D61" s="3"/>
      <c r="E61" s="3"/>
      <c r="F61" s="3" t="s">
        <v>74</v>
      </c>
      <c r="G61" s="3"/>
      <c r="I61" s="3" t="s">
        <v>75</v>
      </c>
      <c r="J61" s="3"/>
      <c r="K61" s="3"/>
    </row>
    <row r="62" spans="1:14" x14ac:dyDescent="0.25">
      <c r="B62" s="3"/>
      <c r="C62" s="3"/>
      <c r="D62" s="3"/>
      <c r="E62" s="3"/>
      <c r="F62" s="3"/>
      <c r="G62" s="3"/>
      <c r="I62" s="3" t="s">
        <v>76</v>
      </c>
      <c r="J62" s="3"/>
      <c r="K62" s="3"/>
      <c r="L62" s="7"/>
      <c r="M62" s="7"/>
      <c r="N62" s="7"/>
    </row>
    <row r="63" spans="1:14" x14ac:dyDescent="0.25">
      <c r="B63" s="3"/>
      <c r="C63" s="3"/>
      <c r="D63" s="3"/>
      <c r="E63" s="3"/>
      <c r="F63" s="3"/>
      <c r="G63" s="3"/>
      <c r="I63" s="3" t="s">
        <v>78</v>
      </c>
      <c r="J63" s="3"/>
      <c r="K63" s="3"/>
      <c r="L63" s="3"/>
      <c r="M63" s="3"/>
      <c r="N63" s="3"/>
    </row>
    <row r="64" spans="1:14" x14ac:dyDescent="0.25">
      <c r="B64" s="3"/>
      <c r="C64" s="3"/>
      <c r="D64" s="3"/>
      <c r="E64" s="3"/>
      <c r="F64" s="3"/>
      <c r="G64" s="3"/>
    </row>
    <row r="65" spans="2:7" x14ac:dyDescent="0.25">
      <c r="B65" s="3"/>
      <c r="C65" s="3"/>
      <c r="D65" s="3"/>
      <c r="E65" s="3"/>
      <c r="F65" s="3"/>
      <c r="G65" s="3"/>
    </row>
    <row r="66" spans="2:7" x14ac:dyDescent="0.25">
      <c r="B66" s="3"/>
      <c r="C66" s="3"/>
      <c r="D66" s="3"/>
      <c r="E66" s="3"/>
      <c r="F66" s="3"/>
      <c r="G66" s="3"/>
    </row>
    <row r="67" spans="2:7" x14ac:dyDescent="0.25">
      <c r="B67" s="3"/>
      <c r="C67" s="3"/>
      <c r="D67" s="3"/>
      <c r="E67" s="3"/>
      <c r="F67" s="3"/>
      <c r="G67" s="3"/>
    </row>
  </sheetData>
  <pageMargins left="0.7" right="0.7" top="0.75" bottom="0.75" header="0.3" footer="0.3"/>
  <pageSetup scale="9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6140-9B7C-46B1-BD6F-468B404E6EE7}">
  <sheetPr>
    <pageSetUpPr fitToPage="1"/>
  </sheetPr>
  <dimension ref="A1:W67"/>
  <sheetViews>
    <sheetView topLeftCell="A39" workbookViewId="0">
      <selection activeCell="M47" sqref="M47"/>
    </sheetView>
  </sheetViews>
  <sheetFormatPr defaultRowHeight="15" x14ac:dyDescent="0.25"/>
  <cols>
    <col min="6" max="6" width="0" hidden="1" customWidth="1"/>
    <col min="7" max="7" width="12.28515625" hidden="1" customWidth="1"/>
    <col min="8" max="8" width="0" hidden="1" customWidth="1"/>
    <col min="9" max="9" width="12.140625" hidden="1" customWidth="1"/>
    <col min="10" max="10" width="0" hidden="1" customWidth="1"/>
    <col min="11" max="11" width="12.7109375" hidden="1" customWidth="1"/>
    <col min="12" max="12" width="0" hidden="1" customWidth="1"/>
    <col min="13" max="13" width="12.140625" customWidth="1"/>
    <col min="15" max="15" width="12.28515625" customWidth="1"/>
    <col min="17" max="17" width="11.7109375" customWidth="1"/>
    <col min="19" max="19" width="11.28515625" customWidth="1"/>
    <col min="21" max="21" width="13.140625" customWidth="1"/>
    <col min="22" max="22" width="10.7109375" customWidth="1"/>
  </cols>
  <sheetData>
    <row r="1" spans="1:22" x14ac:dyDescent="0.25">
      <c r="C1" s="3" t="s">
        <v>0</v>
      </c>
      <c r="D1" s="3"/>
      <c r="E1" s="3"/>
      <c r="F1" s="3"/>
      <c r="G1" s="3"/>
    </row>
    <row r="2" spans="1:22" x14ac:dyDescent="0.25">
      <c r="C2" s="3"/>
      <c r="D2" s="3"/>
      <c r="E2" s="3"/>
      <c r="F2" s="3"/>
      <c r="G2" s="3"/>
    </row>
    <row r="3" spans="1:22" x14ac:dyDescent="0.25">
      <c r="C3" s="3" t="s">
        <v>89</v>
      </c>
      <c r="D3" s="3"/>
      <c r="E3" s="3"/>
      <c r="F3" s="3"/>
      <c r="G3" s="3"/>
    </row>
    <row r="4" spans="1:22" x14ac:dyDescent="0.25">
      <c r="C4" s="3"/>
      <c r="D4" s="3"/>
      <c r="E4" s="3"/>
      <c r="F4" s="3"/>
      <c r="G4" s="3"/>
    </row>
    <row r="5" spans="1:22" x14ac:dyDescent="0.25">
      <c r="D5" s="3"/>
      <c r="E5" s="3"/>
      <c r="F5" s="3"/>
      <c r="G5" s="4" t="s">
        <v>39</v>
      </c>
      <c r="I5" s="4" t="s">
        <v>39</v>
      </c>
      <c r="J5" s="3"/>
      <c r="K5" s="4" t="s">
        <v>39</v>
      </c>
      <c r="L5" s="3"/>
      <c r="M5" s="4" t="s">
        <v>39</v>
      </c>
      <c r="N5" s="3"/>
      <c r="O5" s="4" t="s">
        <v>39</v>
      </c>
      <c r="P5" s="3"/>
      <c r="Q5" s="4" t="s">
        <v>40</v>
      </c>
      <c r="R5" s="3"/>
      <c r="S5" s="4" t="s">
        <v>41</v>
      </c>
      <c r="T5" s="3"/>
      <c r="U5" s="4" t="s">
        <v>42</v>
      </c>
      <c r="V5" s="3"/>
    </row>
    <row r="6" spans="1:22" ht="30" x14ac:dyDescent="0.25">
      <c r="A6" s="3" t="s">
        <v>2</v>
      </c>
      <c r="G6" s="5" t="s">
        <v>43</v>
      </c>
      <c r="I6" s="5" t="s">
        <v>44</v>
      </c>
      <c r="J6" s="3"/>
      <c r="K6" s="5" t="s">
        <v>45</v>
      </c>
      <c r="L6" s="3"/>
      <c r="M6" s="5" t="s">
        <v>81</v>
      </c>
      <c r="N6" s="3"/>
      <c r="O6" s="5" t="s">
        <v>90</v>
      </c>
      <c r="P6" s="3"/>
      <c r="Q6" s="5" t="s">
        <v>91</v>
      </c>
      <c r="R6" s="3"/>
      <c r="S6" s="5" t="s">
        <v>47</v>
      </c>
      <c r="T6" s="3"/>
      <c r="U6" s="5" t="s">
        <v>48</v>
      </c>
      <c r="V6" s="3"/>
    </row>
    <row r="7" spans="1:22" x14ac:dyDescent="0.25">
      <c r="A7" s="3"/>
      <c r="G7" s="5"/>
      <c r="I7" s="5"/>
      <c r="J7" s="3"/>
      <c r="K7" s="3"/>
      <c r="L7" s="3"/>
      <c r="M7" s="3"/>
      <c r="N7" s="3"/>
      <c r="O7" s="3"/>
      <c r="P7" s="3"/>
      <c r="Q7" s="5"/>
      <c r="R7" s="3"/>
      <c r="S7" s="5"/>
      <c r="T7" s="3"/>
      <c r="U7" s="3"/>
    </row>
    <row r="8" spans="1:22" x14ac:dyDescent="0.25">
      <c r="B8" s="3" t="s">
        <v>28</v>
      </c>
      <c r="C8" s="3"/>
      <c r="D8" s="3"/>
      <c r="E8" s="3"/>
      <c r="F8" s="3"/>
      <c r="G8" s="2">
        <v>30</v>
      </c>
      <c r="I8" s="2">
        <v>15</v>
      </c>
      <c r="J8" s="3"/>
      <c r="K8" s="2">
        <v>0</v>
      </c>
      <c r="L8" s="3"/>
      <c r="M8" s="2">
        <v>0</v>
      </c>
      <c r="N8" s="3"/>
      <c r="O8" s="2">
        <v>0</v>
      </c>
      <c r="P8" s="3"/>
      <c r="Q8" s="2">
        <f>+G8+I8+K8+M8+8</f>
        <v>53</v>
      </c>
      <c r="R8" s="3"/>
      <c r="S8" s="2">
        <v>300</v>
      </c>
      <c r="T8" s="3"/>
      <c r="U8" s="2">
        <f>+S8-Q8</f>
        <v>247</v>
      </c>
    </row>
    <row r="9" spans="1:22" x14ac:dyDescent="0.25">
      <c r="B9" s="3" t="s">
        <v>49</v>
      </c>
      <c r="C9" s="3"/>
      <c r="D9" s="3"/>
      <c r="E9" s="3"/>
      <c r="F9" s="3"/>
      <c r="G9" s="2">
        <v>0</v>
      </c>
      <c r="I9" s="2">
        <v>1551</v>
      </c>
      <c r="J9" s="4" t="s">
        <v>50</v>
      </c>
      <c r="K9" s="2">
        <v>0</v>
      </c>
      <c r="L9" s="4" t="s">
        <v>50</v>
      </c>
      <c r="M9" s="2">
        <v>0</v>
      </c>
      <c r="N9" s="4"/>
      <c r="O9" s="2">
        <v>0</v>
      </c>
      <c r="P9" s="4"/>
      <c r="Q9" s="2">
        <f t="shared" ref="Q9:Q18" si="0">+G9+I9+K9+M9+8</f>
        <v>1559</v>
      </c>
      <c r="R9" s="3"/>
      <c r="S9" s="2">
        <v>2000</v>
      </c>
      <c r="T9" s="3"/>
      <c r="U9" s="2">
        <f t="shared" ref="U9:U20" si="1">+S9-Q9</f>
        <v>441</v>
      </c>
    </row>
    <row r="10" spans="1:22" x14ac:dyDescent="0.25">
      <c r="B10" s="3" t="s">
        <v>51</v>
      </c>
      <c r="C10" s="3"/>
      <c r="D10" s="3"/>
      <c r="E10" s="3"/>
      <c r="F10" s="3"/>
      <c r="G10" s="2">
        <v>0</v>
      </c>
      <c r="I10" s="2">
        <v>50</v>
      </c>
      <c r="J10" s="4" t="s">
        <v>52</v>
      </c>
      <c r="K10" s="2">
        <v>0</v>
      </c>
      <c r="L10" s="4"/>
      <c r="M10" s="2">
        <v>0</v>
      </c>
      <c r="N10" s="4"/>
      <c r="O10" s="2">
        <v>0</v>
      </c>
      <c r="P10" s="4"/>
      <c r="Q10" s="2">
        <f t="shared" si="0"/>
        <v>58</v>
      </c>
      <c r="R10" s="3"/>
      <c r="S10" s="2">
        <v>100</v>
      </c>
      <c r="T10" s="3"/>
      <c r="U10" s="2">
        <f t="shared" si="1"/>
        <v>42</v>
      </c>
    </row>
    <row r="11" spans="1:22" x14ac:dyDescent="0.25">
      <c r="B11" s="3" t="s">
        <v>4</v>
      </c>
      <c r="C11" s="3"/>
      <c r="D11" s="3"/>
      <c r="E11" s="3"/>
      <c r="F11" s="3"/>
      <c r="G11" s="2">
        <v>409.7</v>
      </c>
      <c r="I11" s="2">
        <v>781</v>
      </c>
      <c r="J11" s="3"/>
      <c r="K11" s="2">
        <v>294.5</v>
      </c>
      <c r="L11" s="3"/>
      <c r="M11" s="2">
        <v>299.25</v>
      </c>
      <c r="N11" s="3"/>
      <c r="O11" s="2">
        <v>13</v>
      </c>
      <c r="P11" s="3"/>
      <c r="Q11" s="2">
        <f t="shared" si="0"/>
        <v>1792.45</v>
      </c>
      <c r="R11" s="3"/>
      <c r="S11" s="2">
        <v>5200</v>
      </c>
      <c r="T11" s="3"/>
      <c r="U11" s="2">
        <f t="shared" si="1"/>
        <v>3407.55</v>
      </c>
    </row>
    <row r="12" spans="1:22" x14ac:dyDescent="0.25">
      <c r="B12" s="3" t="s">
        <v>53</v>
      </c>
      <c r="C12" s="3"/>
      <c r="D12" s="3"/>
      <c r="E12" s="3"/>
      <c r="F12" s="3"/>
      <c r="G12" s="2">
        <v>0</v>
      </c>
      <c r="I12" s="2">
        <v>225</v>
      </c>
      <c r="J12" s="3"/>
      <c r="K12" s="2">
        <v>74</v>
      </c>
      <c r="L12" s="3"/>
      <c r="M12" s="2">
        <v>0</v>
      </c>
      <c r="N12" s="3"/>
      <c r="O12" s="2">
        <v>0</v>
      </c>
      <c r="P12" s="3"/>
      <c r="Q12" s="2">
        <f t="shared" si="0"/>
        <v>307</v>
      </c>
      <c r="R12" s="3"/>
      <c r="S12" s="2">
        <v>600</v>
      </c>
      <c r="T12" s="3"/>
      <c r="U12" s="2">
        <f t="shared" si="1"/>
        <v>293</v>
      </c>
    </row>
    <row r="13" spans="1:22" x14ac:dyDescent="0.25">
      <c r="B13" s="3" t="s">
        <v>29</v>
      </c>
      <c r="C13" s="3"/>
      <c r="D13" s="3"/>
      <c r="E13" s="3"/>
      <c r="F13" s="3"/>
      <c r="G13" s="2">
        <v>500</v>
      </c>
      <c r="I13" s="2">
        <v>330</v>
      </c>
      <c r="J13" s="3"/>
      <c r="K13" s="2">
        <v>10</v>
      </c>
      <c r="L13" s="3"/>
      <c r="M13" s="2">
        <v>30</v>
      </c>
      <c r="N13" s="3"/>
      <c r="O13" s="2">
        <v>20</v>
      </c>
      <c r="P13" s="3"/>
      <c r="Q13" s="2">
        <f t="shared" si="0"/>
        <v>878</v>
      </c>
      <c r="R13" s="3"/>
      <c r="S13" s="2">
        <v>1400</v>
      </c>
      <c r="T13" s="3"/>
      <c r="U13" s="2">
        <f t="shared" si="1"/>
        <v>522</v>
      </c>
    </row>
    <row r="14" spans="1:22" x14ac:dyDescent="0.25">
      <c r="B14" s="3" t="s">
        <v>6</v>
      </c>
      <c r="C14" s="3"/>
      <c r="D14" s="3"/>
      <c r="E14" s="3"/>
      <c r="F14" s="3"/>
      <c r="G14" s="2">
        <v>0.04</v>
      </c>
      <c r="I14" s="2">
        <v>0.03</v>
      </c>
      <c r="J14" s="3"/>
      <c r="K14" s="2">
        <v>0.04</v>
      </c>
      <c r="L14" s="3"/>
      <c r="M14" s="2">
        <v>0.05</v>
      </c>
      <c r="N14" s="3"/>
      <c r="O14" s="2">
        <v>0.06</v>
      </c>
      <c r="P14" s="3"/>
      <c r="Q14" s="2">
        <f t="shared" si="0"/>
        <v>8.16</v>
      </c>
      <c r="R14" s="3"/>
      <c r="S14" s="2">
        <v>0</v>
      </c>
      <c r="T14" s="3"/>
      <c r="U14" s="2">
        <f t="shared" si="1"/>
        <v>-8.16</v>
      </c>
    </row>
    <row r="15" spans="1:22" x14ac:dyDescent="0.25">
      <c r="B15" s="3" t="s">
        <v>30</v>
      </c>
      <c r="C15" s="3"/>
      <c r="D15" s="3"/>
      <c r="E15" s="3"/>
      <c r="F15" s="3"/>
      <c r="G15" s="2">
        <v>73.95</v>
      </c>
      <c r="I15" s="2">
        <v>162</v>
      </c>
      <c r="J15" s="4" t="s">
        <v>54</v>
      </c>
      <c r="K15" s="2">
        <v>303</v>
      </c>
      <c r="L15" s="4" t="s">
        <v>54</v>
      </c>
      <c r="M15" s="2">
        <v>36.520000000000003</v>
      </c>
      <c r="N15" s="4"/>
      <c r="O15" s="2">
        <v>128.99</v>
      </c>
      <c r="P15" s="4"/>
      <c r="Q15" s="2">
        <f t="shared" si="0"/>
        <v>583.47</v>
      </c>
      <c r="R15" s="3"/>
      <c r="S15" s="2">
        <v>60</v>
      </c>
      <c r="T15" s="3"/>
      <c r="U15" s="6">
        <f t="shared" si="1"/>
        <v>-523.47</v>
      </c>
    </row>
    <row r="16" spans="1:22" x14ac:dyDescent="0.25">
      <c r="B16" s="3" t="s">
        <v>31</v>
      </c>
      <c r="C16" s="3"/>
      <c r="D16" s="3"/>
      <c r="E16" s="3"/>
      <c r="F16" s="3"/>
      <c r="G16" s="2">
        <v>1230</v>
      </c>
      <c r="I16" s="2">
        <v>450</v>
      </c>
      <c r="J16" s="3"/>
      <c r="K16" s="2">
        <v>1560</v>
      </c>
      <c r="L16" s="3"/>
      <c r="M16" s="2">
        <v>390</v>
      </c>
      <c r="N16" s="3"/>
      <c r="O16" s="2">
        <v>180</v>
      </c>
      <c r="P16" s="3"/>
      <c r="Q16" s="2">
        <f t="shared" si="0"/>
        <v>3638</v>
      </c>
      <c r="R16" s="3"/>
      <c r="S16" s="2">
        <v>6940</v>
      </c>
      <c r="T16" s="3"/>
      <c r="U16" s="2">
        <f t="shared" si="1"/>
        <v>3302</v>
      </c>
    </row>
    <row r="17" spans="1:23" x14ac:dyDescent="0.25">
      <c r="B17" s="3" t="s">
        <v>83</v>
      </c>
      <c r="C17" s="3"/>
      <c r="D17" s="3"/>
      <c r="E17" s="3"/>
      <c r="F17" s="3"/>
      <c r="G17" s="2"/>
      <c r="I17" s="2"/>
      <c r="J17" s="3"/>
      <c r="K17" s="2"/>
      <c r="L17" s="3"/>
      <c r="M17" s="2">
        <v>300</v>
      </c>
      <c r="N17" s="3"/>
      <c r="O17" s="2">
        <v>0</v>
      </c>
      <c r="P17" s="3"/>
      <c r="Q17" s="2">
        <f t="shared" si="0"/>
        <v>308</v>
      </c>
      <c r="R17" s="3"/>
      <c r="S17" s="2">
        <v>0</v>
      </c>
      <c r="T17" s="3"/>
      <c r="U17" s="2">
        <f t="shared" si="1"/>
        <v>-308</v>
      </c>
    </row>
    <row r="18" spans="1:23" x14ac:dyDescent="0.25">
      <c r="B18" s="3" t="s">
        <v>55</v>
      </c>
      <c r="C18" s="3"/>
      <c r="D18" s="3"/>
      <c r="E18" s="3"/>
      <c r="F18" s="3"/>
      <c r="G18" s="2">
        <v>0</v>
      </c>
      <c r="I18" s="2">
        <v>0</v>
      </c>
      <c r="J18" s="3"/>
      <c r="K18" s="2">
        <v>475</v>
      </c>
      <c r="L18" s="3"/>
      <c r="M18" s="2">
        <v>0</v>
      </c>
      <c r="N18" s="3"/>
      <c r="O18" s="2">
        <v>0</v>
      </c>
      <c r="P18" s="3"/>
      <c r="Q18" s="2">
        <f t="shared" si="0"/>
        <v>483</v>
      </c>
      <c r="R18" s="3"/>
      <c r="S18" s="2">
        <v>2000</v>
      </c>
      <c r="T18" s="3"/>
      <c r="U18" s="2">
        <f t="shared" si="1"/>
        <v>1517</v>
      </c>
    </row>
    <row r="19" spans="1:23" x14ac:dyDescent="0.25">
      <c r="B19" s="3"/>
      <c r="C19" s="3"/>
      <c r="D19" s="3"/>
      <c r="E19" s="3"/>
      <c r="F19" s="3"/>
      <c r="G19" s="2"/>
      <c r="I19" s="2"/>
      <c r="Q19" s="3"/>
      <c r="U19" s="2"/>
    </row>
    <row r="20" spans="1:23" x14ac:dyDescent="0.25">
      <c r="B20" s="3" t="s">
        <v>8</v>
      </c>
      <c r="C20" s="3"/>
      <c r="D20" s="3"/>
      <c r="E20" s="3"/>
      <c r="F20" s="3"/>
      <c r="G20" s="2">
        <f>SUM(G8:G19)</f>
        <v>2243.69</v>
      </c>
      <c r="H20" s="3"/>
      <c r="I20" s="2">
        <f>SUM(I8:I19)</f>
        <v>3564.03</v>
      </c>
      <c r="J20" s="3"/>
      <c r="K20" s="2">
        <f>SUM(K8:K19)</f>
        <v>2716.54</v>
      </c>
      <c r="L20" s="3"/>
      <c r="M20" s="2">
        <f>SUM(M8:M19)</f>
        <v>1055.82</v>
      </c>
      <c r="N20" s="3"/>
      <c r="O20" s="2">
        <f>SUM(O8:O19)</f>
        <v>342.05</v>
      </c>
      <c r="P20" s="3"/>
      <c r="Q20" s="2">
        <f>SUM(Q8:Q19)</f>
        <v>9668.08</v>
      </c>
      <c r="R20" s="3"/>
      <c r="S20" s="2">
        <f>SUM(S8:S19)</f>
        <v>18600</v>
      </c>
      <c r="T20" s="3"/>
      <c r="U20" s="2">
        <f t="shared" si="1"/>
        <v>8931.92</v>
      </c>
    </row>
    <row r="21" spans="1:23" x14ac:dyDescent="0.25">
      <c r="B21" s="3"/>
      <c r="C21" s="3"/>
      <c r="D21" s="3"/>
      <c r="E21" s="3"/>
      <c r="F21" s="3"/>
      <c r="G21" s="2"/>
      <c r="Q21" s="3"/>
    </row>
    <row r="22" spans="1:23" x14ac:dyDescent="0.25">
      <c r="B22" s="3"/>
      <c r="C22" s="3"/>
      <c r="D22" s="3"/>
      <c r="E22" s="3"/>
      <c r="F22" s="3"/>
      <c r="G22" s="2"/>
      <c r="Q22" s="3"/>
    </row>
    <row r="23" spans="1:23" x14ac:dyDescent="0.25">
      <c r="A23" s="3" t="s">
        <v>9</v>
      </c>
      <c r="B23" s="3"/>
      <c r="C23" s="3"/>
      <c r="D23" s="3"/>
      <c r="E23" s="3"/>
      <c r="F23" s="3"/>
      <c r="G23" s="2"/>
      <c r="Q23" s="3"/>
    </row>
    <row r="24" spans="1:23" x14ac:dyDescent="0.25">
      <c r="A24" s="3"/>
      <c r="B24" s="3"/>
      <c r="C24" s="3"/>
      <c r="D24" s="3"/>
      <c r="E24" s="3"/>
      <c r="F24" s="3"/>
      <c r="G24" s="2"/>
      <c r="Q24" s="3"/>
    </row>
    <row r="25" spans="1:23" x14ac:dyDescent="0.25">
      <c r="A25" s="3"/>
      <c r="B25" s="3" t="s">
        <v>10</v>
      </c>
      <c r="C25" s="3"/>
      <c r="D25" s="3"/>
      <c r="E25" s="3"/>
      <c r="F25" s="3"/>
      <c r="G25" s="2">
        <v>0</v>
      </c>
      <c r="H25" s="3"/>
      <c r="I25" s="2">
        <v>22.47</v>
      </c>
      <c r="J25" s="3"/>
      <c r="K25" s="2">
        <v>0</v>
      </c>
      <c r="L25" s="3"/>
      <c r="M25" s="2">
        <v>0</v>
      </c>
      <c r="N25" s="3"/>
      <c r="O25" s="2">
        <v>0</v>
      </c>
      <c r="P25" s="3"/>
      <c r="Q25" s="2">
        <f t="shared" ref="Q25:Q38" si="2">+G25+I25+K25+M25+8</f>
        <v>30.47</v>
      </c>
      <c r="R25" s="3"/>
      <c r="S25" s="2">
        <v>100</v>
      </c>
      <c r="T25" s="3"/>
      <c r="U25" s="2">
        <f t="shared" ref="U25:U40" si="3">+S25-Q25</f>
        <v>69.53</v>
      </c>
    </row>
    <row r="26" spans="1:23" x14ac:dyDescent="0.25">
      <c r="A26" s="3"/>
      <c r="B26" s="3" t="s">
        <v>11</v>
      </c>
      <c r="C26" s="3"/>
      <c r="D26" s="3"/>
      <c r="E26" s="3"/>
      <c r="F26" s="3"/>
      <c r="G26" s="2">
        <v>0</v>
      </c>
      <c r="H26" s="3"/>
      <c r="I26" s="2">
        <v>475</v>
      </c>
      <c r="J26" s="3"/>
      <c r="K26" s="2">
        <v>0</v>
      </c>
      <c r="L26" s="3"/>
      <c r="M26" s="2">
        <v>0</v>
      </c>
      <c r="N26" s="3"/>
      <c r="O26" s="2">
        <v>0</v>
      </c>
      <c r="P26" s="3"/>
      <c r="Q26" s="2">
        <f t="shared" si="2"/>
        <v>483</v>
      </c>
      <c r="R26" s="3"/>
      <c r="S26" s="2">
        <v>2000</v>
      </c>
      <c r="T26" s="3"/>
      <c r="U26" s="2">
        <f t="shared" si="3"/>
        <v>1517</v>
      </c>
    </row>
    <row r="27" spans="1:23" x14ac:dyDescent="0.25">
      <c r="A27" s="3"/>
      <c r="B27" s="3" t="s">
        <v>56</v>
      </c>
      <c r="C27" s="3"/>
      <c r="D27" s="3"/>
      <c r="E27" s="3"/>
      <c r="F27" s="3"/>
      <c r="G27" s="2">
        <v>0</v>
      </c>
      <c r="H27" s="3"/>
      <c r="I27" s="2">
        <v>0</v>
      </c>
      <c r="J27" s="3"/>
      <c r="K27" s="2">
        <v>0</v>
      </c>
      <c r="L27" s="3"/>
      <c r="M27" s="2">
        <v>185</v>
      </c>
      <c r="N27" s="3"/>
      <c r="O27" s="2">
        <v>0</v>
      </c>
      <c r="P27" s="3"/>
      <c r="Q27" s="2">
        <f t="shared" si="2"/>
        <v>193</v>
      </c>
      <c r="R27" s="3"/>
      <c r="S27" s="2">
        <v>300</v>
      </c>
      <c r="T27" s="3"/>
      <c r="U27" s="2">
        <f t="shared" si="3"/>
        <v>107</v>
      </c>
    </row>
    <row r="28" spans="1:23" x14ac:dyDescent="0.25">
      <c r="B28" s="3" t="s">
        <v>15</v>
      </c>
      <c r="C28" s="3"/>
      <c r="D28" s="3"/>
      <c r="E28" s="3"/>
      <c r="F28" s="3"/>
      <c r="G28" s="2">
        <v>239.99</v>
      </c>
      <c r="H28" s="3"/>
      <c r="I28" s="2">
        <v>336.84</v>
      </c>
      <c r="J28" s="3"/>
      <c r="K28" s="2">
        <v>349.39</v>
      </c>
      <c r="L28" s="3"/>
      <c r="M28" s="2">
        <v>28.94</v>
      </c>
      <c r="N28" s="3"/>
      <c r="O28" s="2">
        <v>36.299999999999997</v>
      </c>
      <c r="P28" s="3"/>
      <c r="Q28" s="2">
        <f t="shared" si="2"/>
        <v>963.16</v>
      </c>
      <c r="R28" s="3"/>
      <c r="S28" s="2">
        <v>4500</v>
      </c>
      <c r="T28" s="3"/>
      <c r="U28" s="2">
        <f t="shared" si="3"/>
        <v>3536.84</v>
      </c>
    </row>
    <row r="29" spans="1:23" x14ac:dyDescent="0.25">
      <c r="B29" s="3" t="s">
        <v>32</v>
      </c>
      <c r="C29" s="3"/>
      <c r="D29" s="3"/>
      <c r="E29" s="3"/>
      <c r="F29" s="3"/>
      <c r="G29" s="2">
        <v>125</v>
      </c>
      <c r="H29" s="3"/>
      <c r="I29" s="2">
        <v>0</v>
      </c>
      <c r="J29" s="3"/>
      <c r="K29" s="2">
        <v>0</v>
      </c>
      <c r="L29" s="3"/>
      <c r="M29" s="2">
        <v>0</v>
      </c>
      <c r="N29" s="3"/>
      <c r="O29" s="2">
        <v>0</v>
      </c>
      <c r="P29" s="3"/>
      <c r="Q29" s="2">
        <f t="shared" si="2"/>
        <v>133</v>
      </c>
      <c r="R29" s="3"/>
      <c r="S29" s="2">
        <v>300</v>
      </c>
      <c r="T29" s="3"/>
      <c r="U29" s="2">
        <f t="shared" si="3"/>
        <v>167</v>
      </c>
    </row>
    <row r="30" spans="1:23" x14ac:dyDescent="0.25">
      <c r="B30" s="3" t="s">
        <v>33</v>
      </c>
      <c r="C30" s="3"/>
      <c r="D30" s="3"/>
      <c r="E30" s="3"/>
      <c r="F30" s="3"/>
      <c r="G30" s="2">
        <v>35</v>
      </c>
      <c r="I30" s="2">
        <v>379.46</v>
      </c>
      <c r="J30" s="4" t="s">
        <v>57</v>
      </c>
      <c r="K30" s="2">
        <v>168.55</v>
      </c>
      <c r="L30" s="4"/>
      <c r="M30" s="2">
        <v>78.94</v>
      </c>
      <c r="N30" s="4"/>
      <c r="O30" s="2">
        <v>46.8</v>
      </c>
      <c r="P30" s="4"/>
      <c r="Q30" s="2">
        <f t="shared" si="2"/>
        <v>669.95</v>
      </c>
      <c r="S30" s="2">
        <v>1200</v>
      </c>
      <c r="U30" s="2">
        <f t="shared" si="3"/>
        <v>530.04999999999995</v>
      </c>
    </row>
    <row r="31" spans="1:23" x14ac:dyDescent="0.25">
      <c r="B31" s="3" t="s">
        <v>16</v>
      </c>
      <c r="C31" s="3"/>
      <c r="D31" s="3"/>
      <c r="E31" s="3"/>
      <c r="F31" s="3" t="s">
        <v>14</v>
      </c>
      <c r="G31" s="2">
        <v>1141.77</v>
      </c>
      <c r="H31" s="4" t="s">
        <v>50</v>
      </c>
      <c r="I31" s="2">
        <v>500.48</v>
      </c>
      <c r="K31" s="2">
        <v>447.9</v>
      </c>
      <c r="M31" s="2">
        <v>110.21</v>
      </c>
      <c r="O31" s="2">
        <v>69.12</v>
      </c>
      <c r="Q31" s="2">
        <f t="shared" si="2"/>
        <v>2208.36</v>
      </c>
      <c r="S31" s="2">
        <v>6000</v>
      </c>
      <c r="U31" s="2">
        <f t="shared" si="3"/>
        <v>3791.64</v>
      </c>
      <c r="V31" s="2"/>
    </row>
    <row r="32" spans="1:23" x14ac:dyDescent="0.25">
      <c r="B32" s="3" t="s">
        <v>17</v>
      </c>
      <c r="C32" s="3"/>
      <c r="D32" s="3"/>
      <c r="E32" s="3"/>
      <c r="F32" s="3"/>
      <c r="G32" s="2">
        <v>125.99</v>
      </c>
      <c r="I32" s="2">
        <v>61.89</v>
      </c>
      <c r="K32" s="2">
        <v>0</v>
      </c>
      <c r="M32" s="2">
        <v>17.46</v>
      </c>
      <c r="O32" s="2">
        <v>0</v>
      </c>
      <c r="Q32" s="2">
        <f t="shared" si="2"/>
        <v>213.34</v>
      </c>
      <c r="S32" s="2">
        <v>600</v>
      </c>
      <c r="U32" s="2">
        <f t="shared" si="3"/>
        <v>386.65999999999997</v>
      </c>
      <c r="V32" s="3"/>
      <c r="W32" s="3"/>
    </row>
    <row r="33" spans="1:23" x14ac:dyDescent="0.25">
      <c r="B33" s="3" t="s">
        <v>35</v>
      </c>
      <c r="C33" s="3"/>
      <c r="D33" s="3"/>
      <c r="E33" s="3"/>
      <c r="F33" s="3"/>
      <c r="G33" s="2">
        <v>225.84</v>
      </c>
      <c r="H33" s="4" t="s">
        <v>52</v>
      </c>
      <c r="I33" s="2">
        <v>0</v>
      </c>
      <c r="K33" s="2">
        <v>254.22</v>
      </c>
      <c r="M33" s="2">
        <v>0</v>
      </c>
      <c r="O33" s="2">
        <v>0</v>
      </c>
      <c r="Q33" s="2">
        <f t="shared" si="2"/>
        <v>488.06</v>
      </c>
      <c r="S33" s="2">
        <v>600</v>
      </c>
      <c r="U33" s="2">
        <f t="shared" si="3"/>
        <v>111.94</v>
      </c>
      <c r="V33" s="3"/>
      <c r="W33" s="3"/>
    </row>
    <row r="34" spans="1:23" x14ac:dyDescent="0.25">
      <c r="B34" s="3" t="s">
        <v>60</v>
      </c>
      <c r="C34" s="3"/>
      <c r="D34" s="3"/>
      <c r="E34" s="3"/>
      <c r="F34" s="3"/>
      <c r="G34" s="2">
        <v>0</v>
      </c>
      <c r="H34" s="4"/>
      <c r="I34" s="2">
        <v>0</v>
      </c>
      <c r="K34" s="2">
        <v>0</v>
      </c>
      <c r="M34" s="2">
        <v>0</v>
      </c>
      <c r="O34" s="2">
        <v>0</v>
      </c>
      <c r="Q34" s="2">
        <f t="shared" si="2"/>
        <v>8</v>
      </c>
      <c r="S34" s="2">
        <v>150</v>
      </c>
      <c r="U34" s="2">
        <f t="shared" si="3"/>
        <v>142</v>
      </c>
      <c r="V34" s="3"/>
      <c r="W34" s="3"/>
    </row>
    <row r="35" spans="1:23" x14ac:dyDescent="0.25">
      <c r="B35" s="3" t="s">
        <v>62</v>
      </c>
      <c r="C35" s="3"/>
      <c r="D35" s="3" t="s">
        <v>63</v>
      </c>
      <c r="E35" s="3"/>
      <c r="F35" s="3"/>
      <c r="G35" s="2">
        <v>0</v>
      </c>
      <c r="I35" s="2">
        <v>0</v>
      </c>
      <c r="K35" s="2">
        <v>0</v>
      </c>
      <c r="M35" s="2">
        <v>2659.8</v>
      </c>
      <c r="O35" s="2">
        <v>0</v>
      </c>
      <c r="Q35" s="2">
        <f t="shared" si="2"/>
        <v>2667.8</v>
      </c>
      <c r="R35" s="4"/>
      <c r="S35" s="2">
        <v>2500</v>
      </c>
      <c r="U35" s="2">
        <f t="shared" si="3"/>
        <v>-167.80000000000018</v>
      </c>
      <c r="V35" s="3"/>
      <c r="W35" s="3"/>
    </row>
    <row r="36" spans="1:23" x14ac:dyDescent="0.25">
      <c r="B36" s="3" t="s">
        <v>65</v>
      </c>
      <c r="C36" s="3"/>
      <c r="D36" s="3"/>
      <c r="E36" s="3"/>
      <c r="F36" s="3"/>
      <c r="G36" s="2">
        <v>0</v>
      </c>
      <c r="I36" s="2">
        <v>0</v>
      </c>
      <c r="K36" s="2">
        <v>0</v>
      </c>
      <c r="M36" s="2">
        <v>0</v>
      </c>
      <c r="O36" s="2">
        <v>0</v>
      </c>
      <c r="Q36" s="2">
        <f t="shared" si="2"/>
        <v>8</v>
      </c>
      <c r="S36" s="2">
        <v>50</v>
      </c>
      <c r="U36" s="2">
        <f t="shared" si="3"/>
        <v>42</v>
      </c>
      <c r="V36" s="3"/>
      <c r="W36" s="3"/>
    </row>
    <row r="37" spans="1:23" x14ac:dyDescent="0.25">
      <c r="B37" s="3" t="s">
        <v>67</v>
      </c>
      <c r="C37" s="3"/>
      <c r="D37" s="3"/>
      <c r="E37" s="3" t="s">
        <v>84</v>
      </c>
      <c r="F37" s="3"/>
      <c r="G37" s="2">
        <v>0</v>
      </c>
      <c r="I37" s="2">
        <v>0</v>
      </c>
      <c r="K37" s="2">
        <v>0</v>
      </c>
      <c r="M37" s="2">
        <v>0</v>
      </c>
      <c r="O37" s="2">
        <v>0</v>
      </c>
      <c r="Q37" s="2">
        <f t="shared" si="2"/>
        <v>8</v>
      </c>
      <c r="S37" s="2">
        <v>200</v>
      </c>
      <c r="U37" s="2">
        <f t="shared" si="3"/>
        <v>192</v>
      </c>
    </row>
    <row r="38" spans="1:23" x14ac:dyDescent="0.25">
      <c r="B38" s="3" t="s">
        <v>51</v>
      </c>
      <c r="C38" s="3"/>
      <c r="D38" s="3"/>
      <c r="E38" s="3"/>
      <c r="F38" s="3"/>
      <c r="G38" s="2">
        <v>0</v>
      </c>
      <c r="I38" s="2">
        <v>0</v>
      </c>
      <c r="K38" s="2">
        <v>53.47</v>
      </c>
      <c r="M38" s="2">
        <v>0</v>
      </c>
      <c r="O38" s="2">
        <v>0</v>
      </c>
      <c r="Q38" s="2">
        <f t="shared" si="2"/>
        <v>61.47</v>
      </c>
      <c r="S38" s="2">
        <v>100</v>
      </c>
      <c r="U38" s="2">
        <f t="shared" si="3"/>
        <v>38.53</v>
      </c>
    </row>
    <row r="39" spans="1:23" x14ac:dyDescent="0.25">
      <c r="B39" s="3"/>
      <c r="C39" s="3"/>
      <c r="D39" s="3"/>
      <c r="E39" s="3"/>
      <c r="F39" s="3"/>
      <c r="G39" s="2"/>
      <c r="Q39" s="3"/>
      <c r="U39" s="2">
        <f t="shared" si="3"/>
        <v>0</v>
      </c>
    </row>
    <row r="40" spans="1:23" x14ac:dyDescent="0.25">
      <c r="B40" s="3" t="s">
        <v>18</v>
      </c>
      <c r="C40" s="3"/>
      <c r="D40" s="3"/>
      <c r="E40" s="3"/>
      <c r="F40" s="3"/>
      <c r="G40" s="2">
        <f>SUM(G24:G39)</f>
        <v>1893.59</v>
      </c>
      <c r="I40" s="2">
        <f>SUM(I24:I39)</f>
        <v>1776.14</v>
      </c>
      <c r="K40" s="2">
        <f>SUM(K24:K39)</f>
        <v>1273.53</v>
      </c>
      <c r="M40" s="2">
        <f>SUM(M24:M39)</f>
        <v>3080.3500000000004</v>
      </c>
      <c r="O40" s="2">
        <f>SUM(O24:O39)</f>
        <v>152.22</v>
      </c>
      <c r="Q40" s="2">
        <f>SUM(Q24:Q39)</f>
        <v>8135.6100000000015</v>
      </c>
      <c r="S40" s="2">
        <f>SUM(S24:S39)</f>
        <v>18600</v>
      </c>
      <c r="U40" s="2">
        <f t="shared" si="3"/>
        <v>10464.39</v>
      </c>
    </row>
    <row r="41" spans="1:23" x14ac:dyDescent="0.25">
      <c r="B41" s="3"/>
      <c r="C41" s="3"/>
      <c r="D41" s="3"/>
      <c r="E41" s="3"/>
      <c r="F41" s="3"/>
      <c r="G41" s="2"/>
      <c r="Q41" s="3"/>
    </row>
    <row r="42" spans="1:23" x14ac:dyDescent="0.25">
      <c r="B42" s="3" t="s">
        <v>19</v>
      </c>
      <c r="C42" s="3"/>
      <c r="D42" s="3"/>
      <c r="E42" s="3"/>
      <c r="F42" s="3"/>
      <c r="G42" s="2">
        <f>+G20-G40</f>
        <v>350.10000000000014</v>
      </c>
      <c r="I42" s="2">
        <f>+I20-I40</f>
        <v>1787.89</v>
      </c>
      <c r="K42" s="2">
        <f>+K20-K40</f>
        <v>1443.01</v>
      </c>
      <c r="M42" s="2">
        <f>+M20-M40</f>
        <v>-2024.5300000000004</v>
      </c>
      <c r="O42" s="2">
        <f>+O20-O40</f>
        <v>189.83</v>
      </c>
      <c r="Q42" s="2">
        <f>+Q20-Q40</f>
        <v>1532.4699999999984</v>
      </c>
    </row>
    <row r="43" spans="1:23" x14ac:dyDescent="0.25">
      <c r="B43" s="3"/>
      <c r="C43" s="3"/>
      <c r="D43" s="3"/>
      <c r="E43" s="3"/>
      <c r="F43" s="3"/>
      <c r="G43" s="2"/>
      <c r="Q43" s="3"/>
    </row>
    <row r="44" spans="1:23" x14ac:dyDescent="0.25">
      <c r="B44" s="3"/>
      <c r="C44" s="3"/>
      <c r="D44" s="3"/>
      <c r="E44" s="3"/>
      <c r="F44" s="3"/>
      <c r="G44" s="2"/>
      <c r="N44" s="3"/>
      <c r="O44" s="3"/>
      <c r="P44" s="3"/>
      <c r="Q44" s="3"/>
      <c r="R44" s="3"/>
      <c r="S44" s="3"/>
    </row>
    <row r="45" spans="1:23" x14ac:dyDescent="0.25">
      <c r="A45" s="3" t="s">
        <v>20</v>
      </c>
      <c r="B45" s="3"/>
      <c r="C45" s="3"/>
      <c r="D45" s="3"/>
      <c r="E45" s="3"/>
      <c r="F45" s="3"/>
      <c r="G45" s="2"/>
      <c r="H45" s="3"/>
      <c r="I45" s="3"/>
      <c r="J45" s="3"/>
      <c r="K45" s="3"/>
      <c r="L45" s="3"/>
      <c r="M45" s="3"/>
      <c r="N45" s="3"/>
      <c r="O45" s="3"/>
      <c r="P45" s="3"/>
    </row>
    <row r="46" spans="1:2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23" x14ac:dyDescent="0.25">
      <c r="A47" s="3" t="s">
        <v>21</v>
      </c>
      <c r="B47" s="3"/>
      <c r="C47" s="3"/>
      <c r="D47" s="3"/>
      <c r="E47" s="3"/>
      <c r="F47" s="3"/>
      <c r="G47" s="2">
        <v>5726.38</v>
      </c>
      <c r="H47" s="3"/>
      <c r="I47" s="2">
        <v>6527.23</v>
      </c>
      <c r="J47" s="3"/>
      <c r="K47" s="2">
        <v>2862.75</v>
      </c>
      <c r="L47" s="3"/>
      <c r="M47" s="2">
        <v>2839.17</v>
      </c>
      <c r="N47" s="3"/>
      <c r="O47" s="3"/>
      <c r="P47" s="3"/>
      <c r="S47" s="2"/>
    </row>
    <row r="48" spans="1:23" x14ac:dyDescent="0.25">
      <c r="A48" s="3"/>
      <c r="B48" s="3"/>
      <c r="C48" s="3"/>
      <c r="D48" s="3"/>
      <c r="E48" s="3"/>
      <c r="F48" s="3"/>
      <c r="G48" s="2"/>
      <c r="H48" s="3"/>
      <c r="I48" s="2"/>
      <c r="J48" s="3"/>
      <c r="K48" s="2"/>
      <c r="L48" s="3"/>
      <c r="M48" s="3"/>
      <c r="N48" s="3"/>
      <c r="O48" s="3"/>
      <c r="P48" s="3"/>
    </row>
    <row r="49" spans="1:16" x14ac:dyDescent="0.25">
      <c r="A49" s="3" t="s">
        <v>86</v>
      </c>
      <c r="B49" s="3"/>
      <c r="C49" s="3"/>
      <c r="D49" s="3"/>
      <c r="E49" s="3"/>
      <c r="F49" s="3"/>
      <c r="G49" s="2">
        <v>2980.79</v>
      </c>
      <c r="H49" s="3"/>
      <c r="I49" s="2">
        <v>4042.41</v>
      </c>
      <c r="J49" s="3"/>
      <c r="K49" s="2">
        <v>4640.2</v>
      </c>
      <c r="L49" s="3"/>
      <c r="M49" s="2">
        <v>4751.08</v>
      </c>
      <c r="N49" s="3"/>
      <c r="O49" s="3"/>
      <c r="P49" s="3"/>
    </row>
    <row r="50" spans="1:16" x14ac:dyDescent="0.25">
      <c r="A50" s="3"/>
      <c r="B50" s="3"/>
      <c r="C50" s="3"/>
      <c r="D50" s="3"/>
      <c r="E50" s="3"/>
      <c r="F50" s="3"/>
      <c r="G50" s="2"/>
      <c r="H50" s="3"/>
      <c r="I50" s="2"/>
      <c r="J50" s="3"/>
      <c r="K50" s="2"/>
      <c r="L50" s="3"/>
      <c r="M50" s="3"/>
      <c r="N50" s="3"/>
      <c r="O50" s="3"/>
      <c r="P50" s="3"/>
    </row>
    <row r="51" spans="1:16" x14ac:dyDescent="0.25">
      <c r="A51" s="3" t="s">
        <v>23</v>
      </c>
      <c r="B51" s="3"/>
      <c r="C51" s="3"/>
      <c r="D51" s="3"/>
      <c r="E51" s="3"/>
      <c r="F51" s="3"/>
      <c r="G51" s="2">
        <v>4319.24</v>
      </c>
      <c r="H51" s="3"/>
      <c r="I51" s="2">
        <v>5669.31</v>
      </c>
      <c r="J51" s="3"/>
      <c r="K51" s="2">
        <v>6819.36</v>
      </c>
      <c r="L51" s="3"/>
      <c r="M51" s="2">
        <v>6819.42</v>
      </c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2"/>
      <c r="H52" s="3"/>
      <c r="I52" s="2"/>
      <c r="J52" s="3"/>
      <c r="K52" s="2"/>
      <c r="L52" s="3"/>
      <c r="M52" s="3"/>
      <c r="N52" s="3"/>
      <c r="O52" s="3"/>
      <c r="P52" s="3"/>
    </row>
    <row r="53" spans="1:16" x14ac:dyDescent="0.25">
      <c r="A53" s="2" t="s">
        <v>24</v>
      </c>
      <c r="B53" s="2"/>
      <c r="C53" s="2" t="s">
        <v>70</v>
      </c>
      <c r="D53" s="2"/>
      <c r="E53" s="2"/>
      <c r="F53" s="2"/>
      <c r="G53" s="2">
        <v>110</v>
      </c>
      <c r="H53" s="3"/>
      <c r="I53" s="2">
        <v>110</v>
      </c>
      <c r="J53" s="3"/>
      <c r="K53" s="2">
        <v>110</v>
      </c>
      <c r="L53" s="3"/>
      <c r="M53" s="2">
        <v>110</v>
      </c>
      <c r="N53" s="3"/>
      <c r="O53" s="3"/>
      <c r="P53" s="3"/>
    </row>
    <row r="54" spans="1:16" x14ac:dyDescent="0.25">
      <c r="A54" s="2"/>
      <c r="B54" s="2"/>
      <c r="C54" s="2"/>
      <c r="D54" s="2"/>
      <c r="E54" s="2"/>
      <c r="F54" s="2"/>
      <c r="G54" s="2"/>
      <c r="H54" s="3"/>
      <c r="I54" s="2"/>
      <c r="J54" s="3"/>
      <c r="K54" s="2"/>
      <c r="L54" s="3"/>
      <c r="M54" s="3"/>
      <c r="N54" s="3"/>
      <c r="O54" s="3"/>
      <c r="P54" s="3"/>
    </row>
    <row r="55" spans="1:16" x14ac:dyDescent="0.25">
      <c r="A55" s="2" t="s">
        <v>37</v>
      </c>
      <c r="B55" s="2"/>
      <c r="C55" s="2"/>
      <c r="D55" s="2"/>
      <c r="E55" s="2"/>
      <c r="F55" s="2"/>
      <c r="G55" s="2">
        <v>488.86</v>
      </c>
      <c r="I55" s="2">
        <v>488.86</v>
      </c>
      <c r="K55" s="2">
        <v>488.86</v>
      </c>
      <c r="M55" s="2">
        <v>488.86</v>
      </c>
    </row>
    <row r="56" spans="1:16" x14ac:dyDescent="0.25">
      <c r="B56" s="3"/>
      <c r="C56" s="3"/>
      <c r="D56" s="3"/>
      <c r="E56" s="3"/>
      <c r="F56" s="3"/>
      <c r="G56" s="3"/>
      <c r="I56" s="3"/>
      <c r="K56" s="2"/>
    </row>
    <row r="57" spans="1:16" x14ac:dyDescent="0.25">
      <c r="B57" s="3"/>
      <c r="C57" s="3"/>
      <c r="D57" s="3"/>
      <c r="E57" s="3"/>
      <c r="F57" s="3"/>
      <c r="G57" s="3"/>
      <c r="I57" s="3"/>
      <c r="K57" s="2"/>
    </row>
    <row r="58" spans="1:16" x14ac:dyDescent="0.25">
      <c r="A58" s="3" t="s">
        <v>26</v>
      </c>
      <c r="B58" s="3"/>
      <c r="C58" s="3"/>
      <c r="D58" s="3"/>
      <c r="E58" s="3"/>
      <c r="F58" s="3"/>
      <c r="G58" s="2">
        <f>SUM(G47:G56)</f>
        <v>13625.27</v>
      </c>
      <c r="I58" s="2">
        <f>SUM(I47:I56)</f>
        <v>16837.810000000001</v>
      </c>
      <c r="K58" s="2">
        <f>K47+K49+K51+K53+K55</f>
        <v>14921.17</v>
      </c>
      <c r="M58" s="2">
        <f>SUM(M47:M57)</f>
        <v>15008.53</v>
      </c>
    </row>
    <row r="59" spans="1:16" x14ac:dyDescent="0.25">
      <c r="B59" s="3"/>
      <c r="C59" s="3"/>
      <c r="D59" s="3"/>
      <c r="E59" s="3"/>
      <c r="F59" s="3"/>
      <c r="G59" s="3"/>
    </row>
    <row r="60" spans="1:16" x14ac:dyDescent="0.25">
      <c r="B60" s="3"/>
      <c r="C60" s="3"/>
      <c r="D60" s="3"/>
      <c r="E60" s="3"/>
      <c r="F60" s="3" t="s">
        <v>71</v>
      </c>
      <c r="G60" s="3"/>
      <c r="H60" s="3"/>
      <c r="I60" s="3" t="s">
        <v>72</v>
      </c>
      <c r="J60" s="3"/>
      <c r="K60" s="3"/>
    </row>
    <row r="61" spans="1:16" x14ac:dyDescent="0.25">
      <c r="B61" s="3"/>
      <c r="C61" s="3"/>
      <c r="D61" s="3"/>
      <c r="E61" s="3"/>
      <c r="F61" s="3" t="s">
        <v>74</v>
      </c>
      <c r="G61" s="3"/>
      <c r="I61" s="3" t="s">
        <v>75</v>
      </c>
      <c r="J61" s="3"/>
      <c r="K61" s="3"/>
    </row>
    <row r="62" spans="1:16" x14ac:dyDescent="0.25">
      <c r="B62" s="3"/>
      <c r="C62" s="3"/>
      <c r="D62" s="3"/>
      <c r="E62" s="3"/>
      <c r="F62" s="3"/>
      <c r="G62" s="3"/>
      <c r="I62" s="3" t="s">
        <v>76</v>
      </c>
      <c r="J62" s="3"/>
      <c r="K62" s="3"/>
      <c r="L62" s="7"/>
      <c r="M62" s="7"/>
      <c r="N62" s="7"/>
      <c r="O62" s="7"/>
      <c r="P62" s="7"/>
    </row>
    <row r="63" spans="1:16" x14ac:dyDescent="0.25">
      <c r="B63" s="3"/>
      <c r="C63" s="3"/>
      <c r="D63" s="3"/>
      <c r="E63" s="3"/>
      <c r="F63" s="3"/>
      <c r="G63" s="3"/>
      <c r="I63" s="3" t="s">
        <v>78</v>
      </c>
      <c r="J63" s="3"/>
      <c r="K63" s="3"/>
      <c r="L63" s="3"/>
      <c r="M63" s="3"/>
      <c r="N63" s="3"/>
      <c r="O63" s="3"/>
      <c r="P63" s="3"/>
    </row>
    <row r="64" spans="1:16" x14ac:dyDescent="0.25">
      <c r="B64" s="3"/>
      <c r="C64" s="3"/>
      <c r="D64" s="3"/>
      <c r="E64" s="3"/>
      <c r="F64" s="3"/>
      <c r="G64" s="3"/>
    </row>
    <row r="65" spans="2:7" x14ac:dyDescent="0.25">
      <c r="B65" s="3"/>
      <c r="C65" s="3"/>
      <c r="D65" s="3"/>
      <c r="E65" s="3"/>
      <c r="F65" s="3"/>
      <c r="G65" s="3"/>
    </row>
    <row r="66" spans="2:7" x14ac:dyDescent="0.25">
      <c r="B66" s="3"/>
      <c r="C66" s="3"/>
      <c r="D66" s="3"/>
      <c r="E66" s="3"/>
      <c r="F66" s="3"/>
      <c r="G66" s="3"/>
    </row>
    <row r="67" spans="2:7" x14ac:dyDescent="0.25">
      <c r="B67" s="3"/>
      <c r="C67" s="3"/>
      <c r="D67" s="3"/>
      <c r="E67" s="3"/>
      <c r="F67" s="3"/>
      <c r="G67" s="3"/>
    </row>
  </sheetData>
  <pageMargins left="0.7" right="0.7" top="0.75" bottom="0.75" header="0.3" footer="0.3"/>
  <pageSetup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CFBFA-C51B-4C27-A6DB-3A37884E7713}">
  <sheetPr>
    <pageSetUpPr fitToPage="1"/>
  </sheetPr>
  <dimension ref="A1:Y67"/>
  <sheetViews>
    <sheetView topLeftCell="A39" workbookViewId="0">
      <selection activeCell="U50" sqref="U50"/>
    </sheetView>
  </sheetViews>
  <sheetFormatPr defaultRowHeight="15" x14ac:dyDescent="0.25"/>
  <cols>
    <col min="6" max="6" width="9.140625" customWidth="1"/>
    <col min="7" max="7" width="12.28515625" hidden="1" customWidth="1"/>
    <col min="8" max="8" width="9.140625" hidden="1" customWidth="1"/>
    <col min="9" max="9" width="12.140625" hidden="1" customWidth="1"/>
    <col min="10" max="10" width="9.140625" hidden="1" customWidth="1"/>
    <col min="11" max="11" width="12.7109375" hidden="1" customWidth="1"/>
    <col min="12" max="12" width="9.140625" hidden="1" customWidth="1"/>
    <col min="13" max="13" width="12.140625" hidden="1" customWidth="1"/>
    <col min="14" max="14" width="9.140625" hidden="1" customWidth="1"/>
    <col min="15" max="15" width="12.28515625" customWidth="1"/>
    <col min="17" max="17" width="11.85546875" customWidth="1"/>
    <col min="19" max="19" width="11.7109375" customWidth="1"/>
    <col min="21" max="21" width="11.28515625" customWidth="1"/>
    <col min="23" max="23" width="13.140625" customWidth="1"/>
    <col min="24" max="24" width="10.7109375" customWidth="1"/>
  </cols>
  <sheetData>
    <row r="1" spans="1:25" x14ac:dyDescent="0.25">
      <c r="C1" s="3" t="s">
        <v>0</v>
      </c>
      <c r="D1" s="3"/>
      <c r="E1" s="3"/>
      <c r="F1" s="3"/>
      <c r="G1" s="3"/>
    </row>
    <row r="2" spans="1:25" x14ac:dyDescent="0.25">
      <c r="C2" s="3"/>
      <c r="D2" s="3"/>
      <c r="E2" s="3"/>
      <c r="F2" s="3"/>
      <c r="G2" s="3"/>
    </row>
    <row r="3" spans="1:25" x14ac:dyDescent="0.25">
      <c r="C3" s="3" t="s">
        <v>92</v>
      </c>
      <c r="D3" s="3"/>
      <c r="E3" s="3"/>
      <c r="F3" s="3"/>
      <c r="G3" s="3"/>
    </row>
    <row r="4" spans="1:25" x14ac:dyDescent="0.25">
      <c r="C4" s="3"/>
      <c r="D4" s="3"/>
      <c r="E4" s="3"/>
      <c r="F4" s="3"/>
      <c r="G4" s="3"/>
    </row>
    <row r="5" spans="1:25" x14ac:dyDescent="0.25">
      <c r="D5" s="3"/>
      <c r="E5" s="3"/>
      <c r="F5" s="3"/>
      <c r="G5" s="4" t="s">
        <v>39</v>
      </c>
      <c r="I5" s="4" t="s">
        <v>39</v>
      </c>
      <c r="J5" s="3"/>
      <c r="K5" s="4" t="s">
        <v>39</v>
      </c>
      <c r="L5" s="3"/>
      <c r="M5" s="4" t="s">
        <v>39</v>
      </c>
      <c r="N5" s="3"/>
      <c r="O5" s="4" t="s">
        <v>39</v>
      </c>
      <c r="P5" s="3"/>
      <c r="Q5" s="4" t="s">
        <v>39</v>
      </c>
      <c r="R5" s="3"/>
      <c r="S5" s="4" t="s">
        <v>40</v>
      </c>
      <c r="T5" s="3"/>
      <c r="U5" s="4" t="s">
        <v>41</v>
      </c>
      <c r="V5" s="3"/>
      <c r="W5" s="4" t="s">
        <v>42</v>
      </c>
      <c r="X5" s="3"/>
    </row>
    <row r="6" spans="1:25" ht="30" x14ac:dyDescent="0.25">
      <c r="A6" s="3" t="s">
        <v>2</v>
      </c>
      <c r="G6" s="5" t="s">
        <v>43</v>
      </c>
      <c r="I6" s="5" t="s">
        <v>44</v>
      </c>
      <c r="J6" s="3"/>
      <c r="K6" s="5" t="s">
        <v>45</v>
      </c>
      <c r="L6" s="3"/>
      <c r="M6" s="5" t="s">
        <v>81</v>
      </c>
      <c r="N6" s="3"/>
      <c r="O6" s="5" t="s">
        <v>90</v>
      </c>
      <c r="P6" s="3"/>
      <c r="Q6" s="5" t="s">
        <v>93</v>
      </c>
      <c r="R6" s="3"/>
      <c r="S6" s="5" t="s">
        <v>94</v>
      </c>
      <c r="T6" s="3"/>
      <c r="U6" s="5" t="s">
        <v>47</v>
      </c>
      <c r="V6" s="3"/>
      <c r="W6" s="5" t="s">
        <v>48</v>
      </c>
      <c r="X6" s="3"/>
    </row>
    <row r="7" spans="1:25" x14ac:dyDescent="0.25">
      <c r="A7" s="3"/>
      <c r="G7" s="5"/>
      <c r="I7" s="5"/>
      <c r="J7" s="3"/>
      <c r="K7" s="3"/>
      <c r="L7" s="3"/>
      <c r="M7" s="3"/>
      <c r="N7" s="3"/>
      <c r="O7" s="3"/>
      <c r="P7" s="3"/>
      <c r="Q7" s="3"/>
      <c r="R7" s="3"/>
      <c r="S7" s="5"/>
      <c r="T7" s="3"/>
      <c r="U7" s="5"/>
      <c r="V7" s="3"/>
      <c r="W7" s="3"/>
    </row>
    <row r="8" spans="1:25" x14ac:dyDescent="0.25">
      <c r="B8" s="3" t="s">
        <v>28</v>
      </c>
      <c r="C8" s="3"/>
      <c r="D8" s="3"/>
      <c r="E8" s="3"/>
      <c r="F8" s="3"/>
      <c r="G8" s="2">
        <v>30</v>
      </c>
      <c r="I8" s="2">
        <v>15</v>
      </c>
      <c r="J8" s="3"/>
      <c r="K8" s="2">
        <v>0</v>
      </c>
      <c r="L8" s="3"/>
      <c r="M8" s="2">
        <v>0</v>
      </c>
      <c r="N8" s="3"/>
      <c r="O8" s="2">
        <v>0</v>
      </c>
      <c r="P8" s="3"/>
      <c r="Q8" s="2">
        <v>0</v>
      </c>
      <c r="R8" s="3"/>
      <c r="S8" s="2">
        <f>+G8+I8+K8+M8+O8+Q8</f>
        <v>45</v>
      </c>
      <c r="T8" s="3"/>
      <c r="U8" s="2">
        <v>300</v>
      </c>
      <c r="V8" s="3"/>
      <c r="W8" s="2">
        <f>+U8-S8</f>
        <v>255</v>
      </c>
    </row>
    <row r="9" spans="1:25" x14ac:dyDescent="0.25">
      <c r="B9" s="3" t="s">
        <v>49</v>
      </c>
      <c r="C9" s="3"/>
      <c r="D9" s="3"/>
      <c r="E9" s="3"/>
      <c r="F9" s="3"/>
      <c r="G9" s="2">
        <v>0</v>
      </c>
      <c r="I9" s="2">
        <v>1551</v>
      </c>
      <c r="J9" s="4" t="s">
        <v>50</v>
      </c>
      <c r="K9" s="2">
        <v>0</v>
      </c>
      <c r="L9" s="4" t="s">
        <v>50</v>
      </c>
      <c r="M9" s="2">
        <v>0</v>
      </c>
      <c r="N9" s="4"/>
      <c r="O9" s="2">
        <v>0</v>
      </c>
      <c r="P9" s="4"/>
      <c r="Q9" s="2">
        <v>0</v>
      </c>
      <c r="R9" s="4"/>
      <c r="S9" s="2">
        <f t="shared" ref="S9:S18" si="0">+G9+I9+K9+M9+O9+Q9</f>
        <v>1551</v>
      </c>
      <c r="T9" s="3"/>
      <c r="U9" s="2">
        <v>2000</v>
      </c>
      <c r="V9" s="3"/>
      <c r="W9" s="2">
        <f t="shared" ref="W9:W20" si="1">+U9-S9</f>
        <v>449</v>
      </c>
    </row>
    <row r="10" spans="1:25" x14ac:dyDescent="0.25">
      <c r="B10" s="3" t="s">
        <v>51</v>
      </c>
      <c r="C10" s="3"/>
      <c r="D10" s="3"/>
      <c r="E10" s="3"/>
      <c r="F10" s="3"/>
      <c r="G10" s="2">
        <v>0</v>
      </c>
      <c r="I10" s="2">
        <v>50</v>
      </c>
      <c r="J10" s="4" t="s">
        <v>52</v>
      </c>
      <c r="K10" s="2">
        <v>0</v>
      </c>
      <c r="L10" s="4"/>
      <c r="M10" s="2">
        <v>0</v>
      </c>
      <c r="N10" s="4"/>
      <c r="O10" s="2">
        <v>0</v>
      </c>
      <c r="P10" s="4"/>
      <c r="Q10" s="2">
        <v>0</v>
      </c>
      <c r="R10" s="4"/>
      <c r="S10" s="2">
        <f t="shared" si="0"/>
        <v>50</v>
      </c>
      <c r="T10" s="3"/>
      <c r="U10" s="2">
        <v>100</v>
      </c>
      <c r="V10" s="3"/>
      <c r="W10" s="2">
        <f t="shared" si="1"/>
        <v>50</v>
      </c>
      <c r="Y10" s="1"/>
    </row>
    <row r="11" spans="1:25" x14ac:dyDescent="0.25">
      <c r="B11" s="3" t="s">
        <v>4</v>
      </c>
      <c r="C11" s="3"/>
      <c r="D11" s="3"/>
      <c r="E11" s="3"/>
      <c r="F11" s="3"/>
      <c r="G11" s="2">
        <v>409.7</v>
      </c>
      <c r="I11" s="2">
        <v>781</v>
      </c>
      <c r="J11" s="3"/>
      <c r="K11" s="2">
        <v>294.5</v>
      </c>
      <c r="L11" s="3"/>
      <c r="M11" s="2">
        <v>299.25</v>
      </c>
      <c r="N11" s="3"/>
      <c r="O11" s="2">
        <v>13</v>
      </c>
      <c r="P11" s="3"/>
      <c r="Q11" s="2">
        <v>121.55</v>
      </c>
      <c r="R11" s="3"/>
      <c r="S11" s="2">
        <f t="shared" si="0"/>
        <v>1919</v>
      </c>
      <c r="T11" s="3"/>
      <c r="U11" s="2">
        <v>5200</v>
      </c>
      <c r="V11" s="3"/>
      <c r="W11" s="2">
        <f t="shared" si="1"/>
        <v>3281</v>
      </c>
    </row>
    <row r="12" spans="1:25" x14ac:dyDescent="0.25">
      <c r="B12" s="3" t="s">
        <v>53</v>
      </c>
      <c r="C12" s="3"/>
      <c r="D12" s="3"/>
      <c r="E12" s="3"/>
      <c r="F12" s="3"/>
      <c r="G12" s="2">
        <v>0</v>
      </c>
      <c r="I12" s="2">
        <v>225</v>
      </c>
      <c r="J12" s="3"/>
      <c r="K12" s="2">
        <v>74</v>
      </c>
      <c r="L12" s="3"/>
      <c r="M12" s="2">
        <v>0</v>
      </c>
      <c r="N12" s="3"/>
      <c r="O12" s="2">
        <v>0</v>
      </c>
      <c r="P12" s="3"/>
      <c r="Q12" s="2">
        <v>0</v>
      </c>
      <c r="R12" s="3"/>
      <c r="S12" s="2">
        <f t="shared" si="0"/>
        <v>299</v>
      </c>
      <c r="T12" s="3"/>
      <c r="U12" s="2">
        <v>600</v>
      </c>
      <c r="V12" s="3"/>
      <c r="W12" s="2">
        <f t="shared" si="1"/>
        <v>301</v>
      </c>
    </row>
    <row r="13" spans="1:25" x14ac:dyDescent="0.25">
      <c r="B13" s="3" t="s">
        <v>29</v>
      </c>
      <c r="C13" s="3"/>
      <c r="D13" s="3"/>
      <c r="E13" s="3"/>
      <c r="F13" s="3"/>
      <c r="G13" s="2">
        <v>500</v>
      </c>
      <c r="I13" s="2">
        <v>330</v>
      </c>
      <c r="J13" s="3"/>
      <c r="K13" s="2">
        <v>10</v>
      </c>
      <c r="L13" s="3"/>
      <c r="M13" s="2">
        <v>30</v>
      </c>
      <c r="N13" s="3"/>
      <c r="O13" s="2">
        <v>20</v>
      </c>
      <c r="P13" s="3"/>
      <c r="Q13" s="2">
        <v>0</v>
      </c>
      <c r="R13" s="3"/>
      <c r="S13" s="2">
        <f t="shared" si="0"/>
        <v>890</v>
      </c>
      <c r="T13" s="3"/>
      <c r="U13" s="2">
        <v>1400</v>
      </c>
      <c r="V13" s="3"/>
      <c r="W13" s="2">
        <f t="shared" si="1"/>
        <v>510</v>
      </c>
    </row>
    <row r="14" spans="1:25" x14ac:dyDescent="0.25">
      <c r="B14" s="3" t="s">
        <v>6</v>
      </c>
      <c r="C14" s="3"/>
      <c r="D14" s="3"/>
      <c r="E14" s="3"/>
      <c r="F14" s="3"/>
      <c r="G14" s="2">
        <v>0.04</v>
      </c>
      <c r="I14" s="2">
        <v>0.03</v>
      </c>
      <c r="J14" s="3"/>
      <c r="K14" s="2">
        <v>0.04</v>
      </c>
      <c r="L14" s="3"/>
      <c r="M14" s="2">
        <v>0.05</v>
      </c>
      <c r="N14" s="3"/>
      <c r="O14" s="2">
        <v>0.06</v>
      </c>
      <c r="P14" s="3"/>
      <c r="Q14" s="2">
        <v>0</v>
      </c>
      <c r="R14" s="3"/>
      <c r="S14" s="2">
        <f t="shared" si="0"/>
        <v>0.22000000000000003</v>
      </c>
      <c r="T14" s="3"/>
      <c r="U14" s="2">
        <v>0</v>
      </c>
      <c r="V14" s="3"/>
      <c r="W14" s="2">
        <v>0</v>
      </c>
    </row>
    <row r="15" spans="1:25" x14ac:dyDescent="0.25">
      <c r="B15" s="3" t="s">
        <v>30</v>
      </c>
      <c r="C15" s="3"/>
      <c r="D15" s="3"/>
      <c r="E15" s="3"/>
      <c r="F15" s="3"/>
      <c r="G15" s="2">
        <v>73.95</v>
      </c>
      <c r="I15" s="2">
        <v>162</v>
      </c>
      <c r="J15" s="4" t="s">
        <v>54</v>
      </c>
      <c r="K15" s="2">
        <v>303</v>
      </c>
      <c r="L15" s="4" t="s">
        <v>54</v>
      </c>
      <c r="M15" s="2">
        <v>36.520000000000003</v>
      </c>
      <c r="N15" s="4"/>
      <c r="O15" s="2">
        <v>128.99</v>
      </c>
      <c r="P15" s="4"/>
      <c r="Q15" s="2">
        <v>0</v>
      </c>
      <c r="R15" s="4"/>
      <c r="S15" s="2">
        <f t="shared" si="0"/>
        <v>704.46</v>
      </c>
      <c r="T15" s="3"/>
      <c r="U15" s="2">
        <v>60</v>
      </c>
      <c r="V15" s="3"/>
      <c r="W15" s="6">
        <f t="shared" si="1"/>
        <v>-644.46</v>
      </c>
    </row>
    <row r="16" spans="1:25" x14ac:dyDescent="0.25">
      <c r="B16" s="3" t="s">
        <v>31</v>
      </c>
      <c r="C16" s="3"/>
      <c r="D16" s="3"/>
      <c r="E16" s="3"/>
      <c r="F16" s="3"/>
      <c r="G16" s="2">
        <v>1230</v>
      </c>
      <c r="I16" s="2">
        <v>450</v>
      </c>
      <c r="J16" s="3"/>
      <c r="K16" s="2">
        <v>1560</v>
      </c>
      <c r="L16" s="3"/>
      <c r="M16" s="2">
        <v>390</v>
      </c>
      <c r="N16" s="3"/>
      <c r="O16" s="2">
        <v>180</v>
      </c>
      <c r="P16" s="3"/>
      <c r="Q16" s="2">
        <v>0</v>
      </c>
      <c r="R16" s="3"/>
      <c r="S16" s="2">
        <f t="shared" si="0"/>
        <v>3810</v>
      </c>
      <c r="T16" s="3"/>
      <c r="U16" s="2">
        <v>6940</v>
      </c>
      <c r="V16" s="3"/>
      <c r="W16" s="2">
        <f t="shared" si="1"/>
        <v>3130</v>
      </c>
    </row>
    <row r="17" spans="1:25" x14ac:dyDescent="0.25">
      <c r="B17" s="3" t="s">
        <v>83</v>
      </c>
      <c r="C17" s="3"/>
      <c r="D17" s="3"/>
      <c r="E17" s="3"/>
      <c r="F17" s="3"/>
      <c r="G17" s="2"/>
      <c r="I17" s="2"/>
      <c r="J17" s="3"/>
      <c r="K17" s="2"/>
      <c r="L17" s="3"/>
      <c r="M17" s="2">
        <v>300</v>
      </c>
      <c r="N17" s="3"/>
      <c r="O17" s="2">
        <v>0</v>
      </c>
      <c r="P17" s="3"/>
      <c r="Q17" s="2">
        <v>0</v>
      </c>
      <c r="R17" s="3"/>
      <c r="S17" s="2">
        <f t="shared" si="0"/>
        <v>300</v>
      </c>
      <c r="T17" s="3"/>
      <c r="U17" s="2">
        <v>0</v>
      </c>
      <c r="V17" s="3"/>
      <c r="W17" s="2">
        <f t="shared" si="1"/>
        <v>-300</v>
      </c>
    </row>
    <row r="18" spans="1:25" x14ac:dyDescent="0.25">
      <c r="B18" s="3" t="s">
        <v>55</v>
      </c>
      <c r="C18" s="3"/>
      <c r="D18" s="3"/>
      <c r="E18" s="3"/>
      <c r="F18" s="3"/>
      <c r="G18" s="2">
        <v>0</v>
      </c>
      <c r="I18" s="2">
        <v>0</v>
      </c>
      <c r="J18" s="3"/>
      <c r="K18" s="2">
        <v>475</v>
      </c>
      <c r="L18" s="3"/>
      <c r="M18" s="2">
        <v>0</v>
      </c>
      <c r="N18" s="3"/>
      <c r="O18" s="2">
        <v>0</v>
      </c>
      <c r="P18" s="3"/>
      <c r="Q18" s="2">
        <v>0</v>
      </c>
      <c r="R18" s="3"/>
      <c r="S18" s="2">
        <f t="shared" si="0"/>
        <v>475</v>
      </c>
      <c r="T18" s="3"/>
      <c r="U18" s="2">
        <v>2000</v>
      </c>
      <c r="V18" s="3"/>
      <c r="W18" s="2">
        <f t="shared" si="1"/>
        <v>1525</v>
      </c>
    </row>
    <row r="19" spans="1:25" x14ac:dyDescent="0.25">
      <c r="B19" s="3"/>
      <c r="C19" s="3"/>
      <c r="D19" s="3"/>
      <c r="E19" s="3"/>
      <c r="F19" s="3"/>
      <c r="G19" s="2"/>
      <c r="I19" s="2"/>
      <c r="S19" s="3"/>
      <c r="W19" s="2"/>
    </row>
    <row r="20" spans="1:25" x14ac:dyDescent="0.25">
      <c r="B20" s="3" t="s">
        <v>8</v>
      </c>
      <c r="C20" s="3"/>
      <c r="D20" s="3"/>
      <c r="E20" s="3"/>
      <c r="F20" s="3"/>
      <c r="G20" s="2">
        <f>SUM(G8:G19)</f>
        <v>2243.69</v>
      </c>
      <c r="H20" s="3"/>
      <c r="I20" s="2">
        <f>SUM(I8:I19)</f>
        <v>3564.03</v>
      </c>
      <c r="J20" s="3"/>
      <c r="K20" s="2">
        <f>SUM(K8:K19)</f>
        <v>2716.54</v>
      </c>
      <c r="L20" s="3"/>
      <c r="M20" s="2">
        <f>SUM(M8:M19)</f>
        <v>1055.82</v>
      </c>
      <c r="N20" s="3"/>
      <c r="O20" s="2">
        <f>SUM(O8:O19)</f>
        <v>342.05</v>
      </c>
      <c r="P20" s="3"/>
      <c r="Q20" s="2">
        <f>SUM(Q8:Q19)</f>
        <v>121.55</v>
      </c>
      <c r="R20" s="3"/>
      <c r="S20" s="2">
        <f>SUM(S8:S19)</f>
        <v>10043.68</v>
      </c>
      <c r="T20" s="3"/>
      <c r="U20" s="2">
        <f>SUM(U8:U19)</f>
        <v>18600</v>
      </c>
      <c r="V20" s="3"/>
      <c r="W20" s="2">
        <f t="shared" si="1"/>
        <v>8556.32</v>
      </c>
    </row>
    <row r="21" spans="1:25" x14ac:dyDescent="0.25">
      <c r="B21" s="3"/>
      <c r="C21" s="3"/>
      <c r="D21" s="3"/>
      <c r="E21" s="3"/>
      <c r="F21" s="3"/>
      <c r="G21" s="2"/>
      <c r="S21" s="3"/>
    </row>
    <row r="22" spans="1:25" x14ac:dyDescent="0.25">
      <c r="B22" s="3"/>
      <c r="C22" s="3"/>
      <c r="D22" s="3"/>
      <c r="E22" s="3"/>
      <c r="F22" s="3"/>
      <c r="G22" s="2"/>
      <c r="S22" s="3"/>
      <c r="U22">
        <v>0</v>
      </c>
    </row>
    <row r="23" spans="1:25" x14ac:dyDescent="0.25">
      <c r="A23" s="3" t="s">
        <v>9</v>
      </c>
      <c r="B23" s="3"/>
      <c r="C23" s="3"/>
      <c r="D23" s="3"/>
      <c r="E23" s="3"/>
      <c r="F23" s="3"/>
      <c r="G23" s="2"/>
      <c r="S23" s="3"/>
    </row>
    <row r="24" spans="1:25" x14ac:dyDescent="0.25">
      <c r="A24" s="3"/>
      <c r="B24" s="3"/>
      <c r="C24" s="3"/>
      <c r="D24" s="3"/>
      <c r="E24" s="3"/>
      <c r="F24" s="3"/>
      <c r="G24" s="2"/>
      <c r="S24" s="3"/>
    </row>
    <row r="25" spans="1:25" x14ac:dyDescent="0.25">
      <c r="A25" s="3"/>
      <c r="B25" s="3" t="s">
        <v>10</v>
      </c>
      <c r="C25" s="3"/>
      <c r="D25" s="3"/>
      <c r="E25" s="3"/>
      <c r="F25" s="3"/>
      <c r="G25" s="2">
        <v>0</v>
      </c>
      <c r="H25" s="3"/>
      <c r="I25" s="2">
        <v>22.47</v>
      </c>
      <c r="J25" s="3"/>
      <c r="K25" s="2">
        <v>0</v>
      </c>
      <c r="L25" s="3"/>
      <c r="M25" s="2">
        <v>0</v>
      </c>
      <c r="N25" s="3"/>
      <c r="O25" s="2">
        <v>0</v>
      </c>
      <c r="P25" s="3"/>
      <c r="Q25" s="2">
        <v>0</v>
      </c>
      <c r="R25" s="3"/>
      <c r="S25" s="2">
        <f t="shared" ref="S25:S38" si="2">+G25+I25+K25+M25+O25+Q25</f>
        <v>22.47</v>
      </c>
      <c r="T25" s="3"/>
      <c r="U25" s="2">
        <v>100</v>
      </c>
      <c r="V25" s="3"/>
      <c r="W25" s="2">
        <f t="shared" ref="W25:W40" si="3">+U25-S25</f>
        <v>77.53</v>
      </c>
    </row>
    <row r="26" spans="1:25" x14ac:dyDescent="0.25">
      <c r="A26" s="3"/>
      <c r="B26" s="3" t="s">
        <v>11</v>
      </c>
      <c r="C26" s="3"/>
      <c r="D26" s="3"/>
      <c r="E26" s="3"/>
      <c r="F26" s="3"/>
      <c r="G26" s="2">
        <v>0</v>
      </c>
      <c r="H26" s="3"/>
      <c r="I26" s="2">
        <v>475</v>
      </c>
      <c r="J26" s="3"/>
      <c r="K26" s="2">
        <v>0</v>
      </c>
      <c r="L26" s="3"/>
      <c r="M26" s="2">
        <v>0</v>
      </c>
      <c r="N26" s="3"/>
      <c r="O26" s="2">
        <v>0</v>
      </c>
      <c r="P26" s="3"/>
      <c r="Q26" s="2">
        <v>0</v>
      </c>
      <c r="R26" s="3"/>
      <c r="S26" s="2">
        <f t="shared" si="2"/>
        <v>475</v>
      </c>
      <c r="T26" s="3"/>
      <c r="U26" s="2">
        <v>2000</v>
      </c>
      <c r="V26" s="3"/>
      <c r="W26" s="2">
        <f t="shared" si="3"/>
        <v>1525</v>
      </c>
    </row>
    <row r="27" spans="1:25" x14ac:dyDescent="0.25">
      <c r="A27" s="3"/>
      <c r="B27" s="3" t="s">
        <v>56</v>
      </c>
      <c r="C27" s="3"/>
      <c r="D27" s="3"/>
      <c r="E27" s="3"/>
      <c r="F27" s="3"/>
      <c r="G27" s="2">
        <v>0</v>
      </c>
      <c r="H27" s="3"/>
      <c r="I27" s="2">
        <v>0</v>
      </c>
      <c r="J27" s="3"/>
      <c r="K27" s="2">
        <v>0</v>
      </c>
      <c r="L27" s="3"/>
      <c r="M27" s="2">
        <v>185</v>
      </c>
      <c r="N27" s="3"/>
      <c r="O27" s="2">
        <v>0</v>
      </c>
      <c r="P27" s="3"/>
      <c r="Q27" s="2">
        <v>0</v>
      </c>
      <c r="R27" s="3"/>
      <c r="S27" s="2">
        <f t="shared" si="2"/>
        <v>185</v>
      </c>
      <c r="T27" s="3"/>
      <c r="U27" s="2">
        <v>300</v>
      </c>
      <c r="V27" s="3"/>
      <c r="W27" s="2">
        <f t="shared" si="3"/>
        <v>115</v>
      </c>
    </row>
    <row r="28" spans="1:25" x14ac:dyDescent="0.25">
      <c r="B28" s="3" t="s">
        <v>15</v>
      </c>
      <c r="C28" s="3"/>
      <c r="D28" s="3"/>
      <c r="E28" s="3"/>
      <c r="F28" s="3"/>
      <c r="G28" s="2">
        <v>239.99</v>
      </c>
      <c r="H28" s="3"/>
      <c r="I28" s="2">
        <v>336.84</v>
      </c>
      <c r="J28" s="3"/>
      <c r="K28" s="2">
        <v>349.39</v>
      </c>
      <c r="L28" s="3"/>
      <c r="M28" s="2">
        <v>28.94</v>
      </c>
      <c r="N28" s="3"/>
      <c r="O28" s="2">
        <v>36.299999999999997</v>
      </c>
      <c r="P28" s="3"/>
      <c r="Q28" s="2">
        <v>101.02</v>
      </c>
      <c r="R28" s="3"/>
      <c r="S28" s="2">
        <f t="shared" si="2"/>
        <v>1092.48</v>
      </c>
      <c r="T28" s="3"/>
      <c r="U28" s="2">
        <v>4500</v>
      </c>
      <c r="V28" s="3"/>
      <c r="W28" s="2">
        <f t="shared" si="3"/>
        <v>3407.52</v>
      </c>
    </row>
    <row r="29" spans="1:25" x14ac:dyDescent="0.25">
      <c r="B29" s="3" t="s">
        <v>32</v>
      </c>
      <c r="C29" s="3"/>
      <c r="D29" s="3"/>
      <c r="E29" s="3"/>
      <c r="F29" s="3"/>
      <c r="G29" s="2">
        <v>125</v>
      </c>
      <c r="H29" s="3"/>
      <c r="I29" s="2">
        <v>0</v>
      </c>
      <c r="J29" s="3"/>
      <c r="K29" s="2">
        <v>0</v>
      </c>
      <c r="L29" s="3"/>
      <c r="M29" s="2">
        <v>0</v>
      </c>
      <c r="N29" s="3"/>
      <c r="O29" s="2">
        <v>0</v>
      </c>
      <c r="P29" s="3"/>
      <c r="Q29" s="2">
        <v>0</v>
      </c>
      <c r="R29" s="3"/>
      <c r="S29" s="2">
        <f t="shared" si="2"/>
        <v>125</v>
      </c>
      <c r="T29" s="3"/>
      <c r="U29" s="2">
        <v>300</v>
      </c>
      <c r="V29" s="3"/>
      <c r="W29" s="2">
        <f t="shared" si="3"/>
        <v>175</v>
      </c>
    </row>
    <row r="30" spans="1:25" x14ac:dyDescent="0.25">
      <c r="B30" s="3" t="s">
        <v>33</v>
      </c>
      <c r="C30" s="3"/>
      <c r="D30" s="3"/>
      <c r="E30" s="3"/>
      <c r="F30" s="3"/>
      <c r="G30" s="2">
        <v>35</v>
      </c>
      <c r="I30" s="2">
        <v>379.46</v>
      </c>
      <c r="J30" s="4" t="s">
        <v>57</v>
      </c>
      <c r="K30" s="2">
        <v>168.55</v>
      </c>
      <c r="L30" s="4"/>
      <c r="M30" s="2">
        <v>78.94</v>
      </c>
      <c r="N30" s="4"/>
      <c r="O30" s="2">
        <v>46.8</v>
      </c>
      <c r="P30" s="4"/>
      <c r="Q30" s="2">
        <v>155.27000000000001</v>
      </c>
      <c r="R30" s="4"/>
      <c r="S30" s="2">
        <f t="shared" si="2"/>
        <v>864.02</v>
      </c>
      <c r="U30" s="2">
        <v>1200</v>
      </c>
      <c r="W30" s="2">
        <f t="shared" si="3"/>
        <v>335.98</v>
      </c>
    </row>
    <row r="31" spans="1:25" x14ac:dyDescent="0.25">
      <c r="B31" s="3" t="s">
        <v>16</v>
      </c>
      <c r="C31" s="3"/>
      <c r="D31" s="3"/>
      <c r="E31" s="3"/>
      <c r="F31" s="3" t="s">
        <v>14</v>
      </c>
      <c r="G31" s="2">
        <v>1141.77</v>
      </c>
      <c r="H31" s="4" t="s">
        <v>50</v>
      </c>
      <c r="I31" s="2">
        <v>500.48</v>
      </c>
      <c r="K31" s="2">
        <v>447.9</v>
      </c>
      <c r="M31" s="2">
        <v>110.21</v>
      </c>
      <c r="O31" s="2">
        <v>69.12</v>
      </c>
      <c r="Q31" s="8">
        <v>0</v>
      </c>
      <c r="S31" s="2">
        <f t="shared" si="2"/>
        <v>2269.48</v>
      </c>
      <c r="U31" s="2">
        <v>6000</v>
      </c>
      <c r="W31" s="2">
        <f t="shared" si="3"/>
        <v>3730.52</v>
      </c>
      <c r="X31" s="2"/>
    </row>
    <row r="32" spans="1:25" x14ac:dyDescent="0.25">
      <c r="B32" s="3" t="s">
        <v>17</v>
      </c>
      <c r="C32" s="3"/>
      <c r="D32" s="3"/>
      <c r="E32" s="3"/>
      <c r="F32" s="3"/>
      <c r="G32" s="2">
        <v>125.99</v>
      </c>
      <c r="I32" s="2">
        <v>61.89</v>
      </c>
      <c r="K32" s="2">
        <v>0</v>
      </c>
      <c r="M32" s="2">
        <v>17.46</v>
      </c>
      <c r="O32" s="2">
        <v>0</v>
      </c>
      <c r="Q32" s="2">
        <v>0</v>
      </c>
      <c r="S32" s="2">
        <f t="shared" si="2"/>
        <v>205.34</v>
      </c>
      <c r="U32" s="2">
        <v>600</v>
      </c>
      <c r="W32" s="2">
        <f t="shared" si="3"/>
        <v>394.65999999999997</v>
      </c>
      <c r="X32" s="3"/>
      <c r="Y32" s="3"/>
    </row>
    <row r="33" spans="1:25" x14ac:dyDescent="0.25">
      <c r="B33" s="3" t="s">
        <v>35</v>
      </c>
      <c r="C33" s="3"/>
      <c r="D33" s="3"/>
      <c r="E33" s="3"/>
      <c r="F33" s="3"/>
      <c r="G33" s="2">
        <v>225.84</v>
      </c>
      <c r="H33" s="4" t="s">
        <v>52</v>
      </c>
      <c r="I33" s="2">
        <v>0</v>
      </c>
      <c r="K33" s="2">
        <v>254.22</v>
      </c>
      <c r="M33" s="2">
        <v>0</v>
      </c>
      <c r="O33" s="2">
        <v>0</v>
      </c>
      <c r="Q33" s="2">
        <v>42.47</v>
      </c>
      <c r="S33" s="2">
        <f t="shared" si="2"/>
        <v>522.53</v>
      </c>
      <c r="U33" s="2">
        <v>600</v>
      </c>
      <c r="W33" s="2">
        <f t="shared" si="3"/>
        <v>77.470000000000027</v>
      </c>
      <c r="X33" s="3"/>
      <c r="Y33" s="3"/>
    </row>
    <row r="34" spans="1:25" x14ac:dyDescent="0.25">
      <c r="B34" s="3" t="s">
        <v>60</v>
      </c>
      <c r="C34" s="3"/>
      <c r="D34" s="3"/>
      <c r="E34" s="3"/>
      <c r="F34" s="3"/>
      <c r="G34" s="2">
        <v>0</v>
      </c>
      <c r="H34" s="4"/>
      <c r="I34" s="2">
        <v>0</v>
      </c>
      <c r="K34" s="2">
        <v>0</v>
      </c>
      <c r="M34" s="2">
        <v>0</v>
      </c>
      <c r="O34" s="2">
        <v>0</v>
      </c>
      <c r="Q34" s="2">
        <v>0</v>
      </c>
      <c r="S34" s="2">
        <f t="shared" si="2"/>
        <v>0</v>
      </c>
      <c r="U34" s="2">
        <v>150</v>
      </c>
      <c r="W34" s="2">
        <f t="shared" si="3"/>
        <v>150</v>
      </c>
      <c r="X34" s="3"/>
      <c r="Y34" s="3"/>
    </row>
    <row r="35" spans="1:25" x14ac:dyDescent="0.25">
      <c r="B35" s="3" t="s">
        <v>62</v>
      </c>
      <c r="C35" s="3"/>
      <c r="D35" s="3"/>
      <c r="E35" s="3"/>
      <c r="F35" s="3"/>
      <c r="G35" s="2">
        <v>0</v>
      </c>
      <c r="I35" s="2">
        <v>0</v>
      </c>
      <c r="K35" s="2">
        <v>0</v>
      </c>
      <c r="M35" s="2">
        <v>2659.8</v>
      </c>
      <c r="O35" s="2">
        <v>0</v>
      </c>
      <c r="Q35" s="2">
        <v>0</v>
      </c>
      <c r="S35" s="2">
        <f t="shared" si="2"/>
        <v>2659.8</v>
      </c>
      <c r="T35" s="4"/>
      <c r="U35" s="2">
        <v>2500</v>
      </c>
      <c r="W35" s="6">
        <f t="shared" si="3"/>
        <v>-159.80000000000018</v>
      </c>
      <c r="X35" s="3"/>
      <c r="Y35" s="3"/>
    </row>
    <row r="36" spans="1:25" x14ac:dyDescent="0.25">
      <c r="B36" s="3" t="s">
        <v>65</v>
      </c>
      <c r="C36" s="3"/>
      <c r="D36" s="3"/>
      <c r="E36" s="3"/>
      <c r="F36" s="3"/>
      <c r="G36" s="2">
        <v>0</v>
      </c>
      <c r="I36" s="2">
        <v>0</v>
      </c>
      <c r="K36" s="2">
        <v>0</v>
      </c>
      <c r="M36" s="2">
        <v>0</v>
      </c>
      <c r="O36" s="2">
        <v>0</v>
      </c>
      <c r="Q36" s="2">
        <v>0</v>
      </c>
      <c r="S36" s="2">
        <f t="shared" si="2"/>
        <v>0</v>
      </c>
      <c r="U36" s="2">
        <v>50</v>
      </c>
      <c r="W36" s="2">
        <f t="shared" si="3"/>
        <v>50</v>
      </c>
      <c r="X36" s="3"/>
      <c r="Y36" s="3"/>
    </row>
    <row r="37" spans="1:25" x14ac:dyDescent="0.25">
      <c r="B37" s="3" t="s">
        <v>67</v>
      </c>
      <c r="C37" s="3"/>
      <c r="D37" s="3"/>
      <c r="E37" s="3"/>
      <c r="F37" s="3"/>
      <c r="G37" s="2">
        <v>0</v>
      </c>
      <c r="I37" s="2">
        <v>0</v>
      </c>
      <c r="K37" s="2">
        <v>0</v>
      </c>
      <c r="M37" s="2">
        <v>0</v>
      </c>
      <c r="O37" s="2">
        <v>0</v>
      </c>
      <c r="Q37" s="2">
        <v>251.7</v>
      </c>
      <c r="S37" s="2">
        <f t="shared" si="2"/>
        <v>251.7</v>
      </c>
      <c r="U37" s="2">
        <v>200</v>
      </c>
      <c r="W37" s="6">
        <v>0</v>
      </c>
    </row>
    <row r="38" spans="1:25" x14ac:dyDescent="0.25">
      <c r="B38" s="3" t="s">
        <v>51</v>
      </c>
      <c r="C38" s="3"/>
      <c r="D38" s="3"/>
      <c r="E38" s="3"/>
      <c r="F38" s="3"/>
      <c r="G38" s="2">
        <v>0</v>
      </c>
      <c r="I38" s="2">
        <v>0</v>
      </c>
      <c r="K38" s="2">
        <v>53.47</v>
      </c>
      <c r="M38" s="2">
        <v>0</v>
      </c>
      <c r="O38" s="2">
        <v>0</v>
      </c>
      <c r="Q38" s="2">
        <v>37.31</v>
      </c>
      <c r="S38" s="2">
        <f t="shared" si="2"/>
        <v>90.78</v>
      </c>
      <c r="U38" s="2">
        <v>100</v>
      </c>
      <c r="W38" s="2">
        <f t="shared" si="3"/>
        <v>9.2199999999999989</v>
      </c>
    </row>
    <row r="39" spans="1:25" x14ac:dyDescent="0.25">
      <c r="B39" s="3"/>
      <c r="C39" s="3"/>
      <c r="D39" s="3"/>
      <c r="E39" s="3"/>
      <c r="F39" s="3"/>
      <c r="G39" s="2"/>
      <c r="S39" s="3"/>
      <c r="W39" s="2">
        <f t="shared" si="3"/>
        <v>0</v>
      </c>
    </row>
    <row r="40" spans="1:25" x14ac:dyDescent="0.25">
      <c r="B40" s="3" t="s">
        <v>18</v>
      </c>
      <c r="C40" s="3"/>
      <c r="D40" s="3"/>
      <c r="E40" s="3"/>
      <c r="F40" s="3"/>
      <c r="G40" s="2">
        <f>SUM(G24:G39)</f>
        <v>1893.59</v>
      </c>
      <c r="I40" s="2">
        <f>SUM(I24:I39)</f>
        <v>1776.14</v>
      </c>
      <c r="K40" s="2">
        <f>SUM(K24:K39)</f>
        <v>1273.53</v>
      </c>
      <c r="M40" s="2">
        <f>SUM(M24:M39)</f>
        <v>3080.3500000000004</v>
      </c>
      <c r="O40" s="2">
        <f>SUM(O24:O39)</f>
        <v>152.22</v>
      </c>
      <c r="Q40" s="2">
        <f>SUM(Q24:Q39)</f>
        <v>587.77</v>
      </c>
      <c r="S40" s="2">
        <f>SUM(S24:S39)</f>
        <v>8763.6000000000022</v>
      </c>
      <c r="U40" s="2">
        <f>SUM(U24:U39)</f>
        <v>18600</v>
      </c>
      <c r="W40" s="2">
        <f t="shared" si="3"/>
        <v>9836.3999999999978</v>
      </c>
    </row>
    <row r="41" spans="1:25" x14ac:dyDescent="0.25">
      <c r="B41" s="3"/>
      <c r="C41" s="3"/>
      <c r="D41" s="3"/>
      <c r="E41" s="3"/>
      <c r="F41" s="3"/>
      <c r="G41" s="2"/>
      <c r="S41" s="3"/>
    </row>
    <row r="42" spans="1:25" x14ac:dyDescent="0.25">
      <c r="B42" s="3" t="s">
        <v>19</v>
      </c>
      <c r="C42" s="3"/>
      <c r="D42" s="3"/>
      <c r="E42" s="3"/>
      <c r="F42" s="3"/>
      <c r="G42" s="2">
        <f>+G20-G40</f>
        <v>350.10000000000014</v>
      </c>
      <c r="I42" s="2">
        <f>+I20-I40</f>
        <v>1787.89</v>
      </c>
      <c r="K42" s="2">
        <f>+K20-K40</f>
        <v>1443.01</v>
      </c>
      <c r="M42" s="2">
        <f>+M20-M40</f>
        <v>-2024.5300000000004</v>
      </c>
      <c r="O42" s="2">
        <f>+O20-O40</f>
        <v>189.83</v>
      </c>
      <c r="Q42" s="2">
        <f>+Q20-Q40</f>
        <v>-466.21999999999997</v>
      </c>
      <c r="S42" s="2">
        <f>+S20-S40</f>
        <v>1280.0799999999981</v>
      </c>
    </row>
    <row r="43" spans="1:25" x14ac:dyDescent="0.25">
      <c r="B43" s="3"/>
      <c r="C43" s="3"/>
      <c r="D43" s="3"/>
      <c r="E43" s="3"/>
      <c r="F43" s="3"/>
      <c r="G43" s="2"/>
      <c r="Q43" s="9" t="s">
        <v>95</v>
      </c>
      <c r="R43" s="9"/>
      <c r="S43" s="9"/>
      <c r="T43" s="9"/>
      <c r="U43" s="9"/>
    </row>
    <row r="44" spans="1:25" x14ac:dyDescent="0.25">
      <c r="B44" s="3"/>
      <c r="C44" s="3"/>
      <c r="D44" s="3"/>
      <c r="E44" s="3"/>
      <c r="F44" s="3"/>
      <c r="G44" s="2"/>
      <c r="N44" s="3"/>
      <c r="O44" s="3"/>
      <c r="P44" s="3"/>
      <c r="Q44" s="3"/>
      <c r="R44" s="3"/>
      <c r="S44" s="3"/>
      <c r="T44" s="3"/>
      <c r="U44" s="3"/>
    </row>
    <row r="45" spans="1:25" x14ac:dyDescent="0.25">
      <c r="A45" s="3" t="s">
        <v>20</v>
      </c>
      <c r="B45" s="3"/>
      <c r="C45" s="3"/>
      <c r="D45" s="3"/>
      <c r="E45" s="3"/>
      <c r="F45" s="3"/>
      <c r="G45" s="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2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25" x14ac:dyDescent="0.25">
      <c r="A47" s="3" t="s">
        <v>21</v>
      </c>
      <c r="B47" s="3"/>
      <c r="C47" s="3"/>
      <c r="D47" s="3"/>
      <c r="E47" s="3"/>
      <c r="F47" s="3"/>
      <c r="G47" s="2">
        <v>5726.38</v>
      </c>
      <c r="H47" s="3"/>
      <c r="I47" s="2">
        <v>6527.23</v>
      </c>
      <c r="J47" s="3"/>
      <c r="K47" s="2"/>
      <c r="L47" s="3"/>
      <c r="M47" s="2">
        <v>2862.75</v>
      </c>
      <c r="N47" s="3"/>
      <c r="O47" s="2">
        <v>2839.17</v>
      </c>
      <c r="P47" s="3"/>
      <c r="Q47" s="2">
        <v>2358.96</v>
      </c>
      <c r="R47" s="3"/>
      <c r="U47" s="2"/>
    </row>
    <row r="48" spans="1:25" x14ac:dyDescent="0.25">
      <c r="A48" s="3"/>
      <c r="B48" s="3"/>
      <c r="C48" s="3"/>
      <c r="D48" s="3"/>
      <c r="E48" s="3"/>
      <c r="F48" s="3"/>
      <c r="G48" s="2"/>
      <c r="H48" s="3"/>
      <c r="I48" s="2"/>
      <c r="J48" s="3"/>
      <c r="K48" s="2"/>
      <c r="L48" s="3"/>
      <c r="M48" s="2"/>
      <c r="N48" s="3"/>
      <c r="O48" s="3"/>
      <c r="P48" s="3"/>
      <c r="Q48" s="3"/>
      <c r="R48" s="3"/>
    </row>
    <row r="49" spans="1:19" x14ac:dyDescent="0.25">
      <c r="A49" s="3" t="s">
        <v>86</v>
      </c>
      <c r="B49" s="3"/>
      <c r="C49" s="3"/>
      <c r="D49" s="3"/>
      <c r="E49" s="3"/>
      <c r="F49" s="3"/>
      <c r="G49" s="2">
        <v>2980.79</v>
      </c>
      <c r="H49" s="3"/>
      <c r="I49" s="2">
        <v>4042.41</v>
      </c>
      <c r="J49" s="3"/>
      <c r="K49" s="2"/>
      <c r="L49" s="3"/>
      <c r="M49" s="2">
        <v>4640.2</v>
      </c>
      <c r="N49" s="3"/>
      <c r="O49" s="2">
        <v>4751.08</v>
      </c>
      <c r="P49" s="3"/>
      <c r="Q49" s="2">
        <v>4697.04</v>
      </c>
      <c r="R49" s="3"/>
    </row>
    <row r="50" spans="1:19" x14ac:dyDescent="0.25">
      <c r="A50" s="3"/>
      <c r="B50" s="3"/>
      <c r="C50" s="3"/>
      <c r="D50" s="3"/>
      <c r="E50" s="3"/>
      <c r="F50" s="3"/>
      <c r="G50" s="2"/>
      <c r="H50" s="3"/>
      <c r="I50" s="2"/>
      <c r="J50" s="3"/>
      <c r="K50" s="2"/>
      <c r="L50" s="3"/>
      <c r="M50" s="2"/>
      <c r="N50" s="3"/>
      <c r="O50" s="3"/>
      <c r="P50" s="3"/>
      <c r="Q50" s="3"/>
      <c r="R50" s="3"/>
    </row>
    <row r="51" spans="1:19" x14ac:dyDescent="0.25">
      <c r="A51" s="3" t="s">
        <v>23</v>
      </c>
      <c r="B51" s="3"/>
      <c r="C51" s="3"/>
      <c r="D51" s="3"/>
      <c r="E51" s="3"/>
      <c r="F51" s="3"/>
      <c r="G51" s="2">
        <v>4319.24</v>
      </c>
      <c r="H51" s="3"/>
      <c r="I51" s="2">
        <v>5669.31</v>
      </c>
      <c r="J51" s="3"/>
      <c r="K51" s="2"/>
      <c r="L51" s="3"/>
      <c r="M51" s="2">
        <v>6819.36</v>
      </c>
      <c r="N51" s="3"/>
      <c r="O51" s="2">
        <v>6819.42</v>
      </c>
      <c r="P51" s="3"/>
      <c r="Q51" s="2">
        <v>6819.47</v>
      </c>
      <c r="R51" s="3"/>
    </row>
    <row r="52" spans="1:19" x14ac:dyDescent="0.25">
      <c r="A52" s="3"/>
      <c r="B52" s="3"/>
      <c r="C52" s="3"/>
      <c r="D52" s="3"/>
      <c r="E52" s="3"/>
      <c r="F52" s="3"/>
      <c r="G52" s="2"/>
      <c r="H52" s="3"/>
      <c r="I52" s="2"/>
      <c r="J52" s="3"/>
      <c r="K52" s="2"/>
      <c r="L52" s="3"/>
      <c r="M52" s="2"/>
      <c r="N52" s="3"/>
      <c r="O52" s="3"/>
      <c r="P52" s="3"/>
      <c r="Q52" s="3"/>
      <c r="R52" s="3"/>
    </row>
    <row r="53" spans="1:19" x14ac:dyDescent="0.25">
      <c r="A53" s="2" t="s">
        <v>24</v>
      </c>
      <c r="B53" s="2"/>
      <c r="C53" s="2" t="s">
        <v>70</v>
      </c>
      <c r="D53" s="2"/>
      <c r="E53" s="2"/>
      <c r="F53" s="2"/>
      <c r="G53" s="2">
        <v>110</v>
      </c>
      <c r="H53" s="3"/>
      <c r="I53" s="2">
        <v>110</v>
      </c>
      <c r="J53" s="3"/>
      <c r="K53" s="2"/>
      <c r="L53" s="3"/>
      <c r="M53" s="2">
        <v>110</v>
      </c>
      <c r="N53" s="3"/>
      <c r="O53" s="2">
        <v>110</v>
      </c>
      <c r="P53" s="3"/>
      <c r="Q53" s="2">
        <v>110</v>
      </c>
      <c r="R53" s="3"/>
    </row>
    <row r="54" spans="1:19" x14ac:dyDescent="0.25">
      <c r="A54" s="2"/>
      <c r="B54" s="2"/>
      <c r="C54" s="2"/>
      <c r="D54" s="2"/>
      <c r="E54" s="2"/>
      <c r="F54" s="2"/>
      <c r="G54" s="2"/>
      <c r="H54" s="3"/>
      <c r="I54" s="2"/>
      <c r="J54" s="3"/>
      <c r="K54" s="2"/>
      <c r="L54" s="3"/>
      <c r="M54" s="2"/>
      <c r="N54" s="3"/>
      <c r="O54" s="3"/>
      <c r="P54" s="3"/>
      <c r="Q54" s="3"/>
      <c r="R54" s="3"/>
    </row>
    <row r="55" spans="1:19" x14ac:dyDescent="0.25">
      <c r="A55" s="2" t="s">
        <v>37</v>
      </c>
      <c r="B55" s="2"/>
      <c r="C55" s="2"/>
      <c r="D55" s="2"/>
      <c r="E55" s="2"/>
      <c r="F55" s="2"/>
      <c r="G55" s="2">
        <v>488.86</v>
      </c>
      <c r="I55" s="2">
        <v>488.86</v>
      </c>
      <c r="K55" s="2"/>
      <c r="M55" s="2">
        <v>488.86</v>
      </c>
      <c r="O55" s="2">
        <v>488.86</v>
      </c>
      <c r="Q55" s="2">
        <v>488.86</v>
      </c>
    </row>
    <row r="56" spans="1:19" x14ac:dyDescent="0.25">
      <c r="B56" s="3"/>
      <c r="C56" s="3"/>
      <c r="D56" s="3"/>
      <c r="E56" s="3"/>
      <c r="F56" s="3"/>
      <c r="G56" s="3"/>
      <c r="I56" s="3"/>
      <c r="K56" s="2"/>
      <c r="M56" s="2"/>
    </row>
    <row r="57" spans="1:19" x14ac:dyDescent="0.25">
      <c r="B57" s="3"/>
      <c r="C57" s="3"/>
      <c r="D57" s="3"/>
      <c r="E57" s="3"/>
      <c r="F57" s="3"/>
      <c r="G57" s="3"/>
      <c r="I57" s="3"/>
      <c r="K57" s="2"/>
      <c r="M57" s="2"/>
    </row>
    <row r="58" spans="1:19" x14ac:dyDescent="0.25">
      <c r="A58" s="3" t="s">
        <v>26</v>
      </c>
      <c r="B58" s="3"/>
      <c r="C58" s="3"/>
      <c r="D58" s="3"/>
      <c r="E58" s="3"/>
      <c r="F58" s="3"/>
      <c r="G58" s="2">
        <f>SUM(G47:G56)</f>
        <v>13625.27</v>
      </c>
      <c r="I58" s="2">
        <f>SUM(I47:I56)</f>
        <v>16837.810000000001</v>
      </c>
      <c r="K58" s="2"/>
      <c r="M58" s="2">
        <f>M47+M49+M51+M53+M55</f>
        <v>14921.17</v>
      </c>
      <c r="O58" s="2">
        <f>SUM(O47:O57)</f>
        <v>15008.53</v>
      </c>
      <c r="Q58" s="2">
        <f>SUM(Q47:Q57)</f>
        <v>14474.330000000002</v>
      </c>
      <c r="S58" s="1"/>
    </row>
    <row r="59" spans="1:19" x14ac:dyDescent="0.25">
      <c r="B59" s="3"/>
      <c r="C59" s="3"/>
      <c r="D59" s="3"/>
      <c r="E59" s="3"/>
      <c r="F59" s="3"/>
      <c r="G59" s="3"/>
    </row>
    <row r="60" spans="1:19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9" x14ac:dyDescent="0.25">
      <c r="B61" s="3"/>
      <c r="C61" s="3"/>
      <c r="D61" s="3"/>
      <c r="E61" s="3"/>
      <c r="F61" s="3"/>
      <c r="G61" s="3"/>
      <c r="I61" s="3"/>
      <c r="J61" s="3"/>
      <c r="K61" s="3"/>
    </row>
    <row r="62" spans="1:19" x14ac:dyDescent="0.25">
      <c r="B62" s="3"/>
      <c r="C62" s="3"/>
      <c r="D62" s="3"/>
      <c r="E62" s="3"/>
      <c r="F62" s="3"/>
      <c r="G62" s="3"/>
      <c r="I62" s="3" t="s">
        <v>76</v>
      </c>
      <c r="J62" s="3"/>
      <c r="K62" s="3"/>
      <c r="L62" s="7"/>
      <c r="M62" s="7"/>
      <c r="N62" s="7"/>
      <c r="O62" s="7"/>
      <c r="P62" s="7"/>
      <c r="Q62" s="7"/>
      <c r="R62" s="7"/>
    </row>
    <row r="63" spans="1:19" x14ac:dyDescent="0.25">
      <c r="B63" s="3"/>
      <c r="C63" s="3"/>
      <c r="D63" s="3"/>
      <c r="E63" s="3"/>
      <c r="F63" s="3"/>
      <c r="G63" s="3"/>
      <c r="I63" s="3" t="s">
        <v>78</v>
      </c>
      <c r="J63" s="3"/>
      <c r="K63" s="3"/>
      <c r="L63" s="3"/>
      <c r="M63" s="3"/>
      <c r="N63" s="3"/>
      <c r="O63" s="3"/>
      <c r="P63" s="3"/>
      <c r="Q63" s="3"/>
      <c r="R63" s="3"/>
    </row>
    <row r="64" spans="1:19" x14ac:dyDescent="0.25">
      <c r="B64" s="3"/>
      <c r="C64" s="3"/>
      <c r="D64" s="3"/>
      <c r="E64" s="3"/>
      <c r="F64" s="3"/>
      <c r="G64" s="3"/>
    </row>
    <row r="65" spans="2:7" x14ac:dyDescent="0.25">
      <c r="B65" s="3"/>
      <c r="C65" s="3"/>
      <c r="D65" s="3"/>
      <c r="E65" s="3"/>
      <c r="F65" s="3"/>
      <c r="G65" s="3"/>
    </row>
    <row r="66" spans="2:7" x14ac:dyDescent="0.25">
      <c r="B66" s="3"/>
      <c r="C66" s="3"/>
      <c r="D66" s="3"/>
      <c r="E66" s="3"/>
      <c r="F66" s="3"/>
      <c r="G66" s="3"/>
    </row>
    <row r="67" spans="2:7" x14ac:dyDescent="0.25">
      <c r="B67" s="3"/>
      <c r="C67" s="3"/>
      <c r="D67" s="3"/>
      <c r="E67" s="3"/>
      <c r="F67" s="3"/>
      <c r="G67" s="3"/>
    </row>
  </sheetData>
  <pageMargins left="0.7" right="0.7" top="0.75" bottom="0.75" header="0.3" footer="0.3"/>
  <pageSetup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6851C-8EDB-4305-895A-9DC7D2A4B04D}">
  <sheetPr>
    <pageSetUpPr fitToPage="1"/>
  </sheetPr>
  <dimension ref="A1:AA69"/>
  <sheetViews>
    <sheetView topLeftCell="A42" zoomScaleNormal="100" workbookViewId="0">
      <selection activeCell="Q49" sqref="Q49:Q57"/>
    </sheetView>
  </sheetViews>
  <sheetFormatPr defaultRowHeight="15" x14ac:dyDescent="0.25"/>
  <cols>
    <col min="5" max="6" width="9.140625" customWidth="1"/>
    <col min="7" max="7" width="12.28515625" hidden="1" customWidth="1"/>
    <col min="8" max="8" width="9.140625" hidden="1" customWidth="1"/>
    <col min="9" max="9" width="12.140625" hidden="1" customWidth="1"/>
    <col min="10" max="10" width="9.140625" hidden="1" customWidth="1"/>
    <col min="11" max="11" width="12.7109375" hidden="1" customWidth="1"/>
    <col min="12" max="12" width="9.140625" hidden="1" customWidth="1"/>
    <col min="13" max="13" width="12.140625" hidden="1" customWidth="1"/>
    <col min="14" max="14" width="9.140625" hidden="1" customWidth="1"/>
    <col min="15" max="15" width="12.28515625" hidden="1" customWidth="1"/>
    <col min="16" max="16" width="9.140625" hidden="1" customWidth="1"/>
    <col min="17" max="19" width="11.85546875" customWidth="1"/>
    <col min="21" max="21" width="11.7109375" customWidth="1"/>
    <col min="23" max="23" width="11.28515625" customWidth="1"/>
    <col min="25" max="25" width="13.140625" customWidth="1"/>
    <col min="26" max="26" width="10.7109375" customWidth="1"/>
  </cols>
  <sheetData>
    <row r="1" spans="1:27" x14ac:dyDescent="0.25">
      <c r="C1" s="3" t="s">
        <v>0</v>
      </c>
      <c r="D1" s="3"/>
      <c r="E1" s="3"/>
      <c r="F1" s="3"/>
      <c r="G1" s="3"/>
    </row>
    <row r="2" spans="1:27" x14ac:dyDescent="0.25">
      <c r="C2" s="3"/>
      <c r="D2" s="3"/>
      <c r="E2" s="3"/>
      <c r="F2" s="3"/>
      <c r="G2" s="3"/>
    </row>
    <row r="3" spans="1:27" x14ac:dyDescent="0.25">
      <c r="C3" s="3" t="s">
        <v>96</v>
      </c>
      <c r="D3" s="3"/>
      <c r="E3" s="3"/>
      <c r="F3" s="3"/>
      <c r="G3" s="3"/>
    </row>
    <row r="4" spans="1:27" x14ac:dyDescent="0.25">
      <c r="C4" s="3"/>
      <c r="D4" s="3"/>
      <c r="E4" s="3"/>
      <c r="F4" s="3"/>
      <c r="G4" s="3"/>
    </row>
    <row r="5" spans="1:27" x14ac:dyDescent="0.25">
      <c r="D5" s="3"/>
      <c r="E5" s="3"/>
      <c r="F5" s="3"/>
      <c r="G5" s="4" t="s">
        <v>39</v>
      </c>
      <c r="I5" s="4" t="s">
        <v>39</v>
      </c>
      <c r="J5" s="3"/>
      <c r="K5" s="4" t="s">
        <v>39</v>
      </c>
      <c r="L5" s="3"/>
      <c r="M5" s="4" t="s">
        <v>39</v>
      </c>
      <c r="N5" s="3"/>
      <c r="O5" s="4" t="s">
        <v>39</v>
      </c>
      <c r="P5" s="3"/>
      <c r="Q5" s="4" t="s">
        <v>39</v>
      </c>
      <c r="R5" s="4"/>
      <c r="S5" s="4" t="s">
        <v>39</v>
      </c>
      <c r="T5" s="3"/>
      <c r="U5" s="4" t="s">
        <v>40</v>
      </c>
      <c r="V5" s="3"/>
      <c r="W5" s="4" t="s">
        <v>41</v>
      </c>
      <c r="X5" s="3"/>
      <c r="Y5" s="4" t="s">
        <v>42</v>
      </c>
      <c r="Z5" s="3"/>
    </row>
    <row r="6" spans="1:27" ht="30" x14ac:dyDescent="0.25">
      <c r="A6" s="3" t="s">
        <v>2</v>
      </c>
      <c r="G6" s="5" t="s">
        <v>43</v>
      </c>
      <c r="I6" s="5" t="s">
        <v>44</v>
      </c>
      <c r="J6" s="3"/>
      <c r="K6" s="5" t="s">
        <v>45</v>
      </c>
      <c r="L6" s="3"/>
      <c r="M6" s="5" t="s">
        <v>81</v>
      </c>
      <c r="N6" s="3"/>
      <c r="O6" s="5" t="s">
        <v>90</v>
      </c>
      <c r="P6" s="3"/>
      <c r="Q6" s="5" t="s">
        <v>93</v>
      </c>
      <c r="R6" s="5"/>
      <c r="S6" s="5" t="s">
        <v>97</v>
      </c>
      <c r="T6" s="3"/>
      <c r="U6" s="5" t="s">
        <v>98</v>
      </c>
      <c r="V6" s="3"/>
      <c r="W6" s="5" t="s">
        <v>47</v>
      </c>
      <c r="X6" s="3"/>
      <c r="Y6" s="5" t="s">
        <v>48</v>
      </c>
      <c r="Z6" s="3"/>
    </row>
    <row r="7" spans="1:27" x14ac:dyDescent="0.25">
      <c r="A7" s="3"/>
      <c r="G7" s="5"/>
      <c r="I7" s="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5"/>
      <c r="V7" s="3"/>
      <c r="W7" s="5"/>
      <c r="X7" s="3"/>
      <c r="Y7" s="3"/>
    </row>
    <row r="8" spans="1:27" x14ac:dyDescent="0.25">
      <c r="B8" s="3" t="s">
        <v>28</v>
      </c>
      <c r="C8" s="3"/>
      <c r="D8" s="3"/>
      <c r="E8" s="3"/>
      <c r="F8" s="3"/>
      <c r="G8" s="2">
        <v>30</v>
      </c>
      <c r="I8" s="2">
        <v>15</v>
      </c>
      <c r="J8" s="3"/>
      <c r="K8" s="2">
        <v>0</v>
      </c>
      <c r="L8" s="3"/>
      <c r="M8" s="2">
        <v>0</v>
      </c>
      <c r="N8" s="3"/>
      <c r="O8" s="2">
        <v>0</v>
      </c>
      <c r="P8" s="3"/>
      <c r="Q8" s="2">
        <v>0</v>
      </c>
      <c r="R8" s="2"/>
      <c r="S8" s="2">
        <v>5</v>
      </c>
      <c r="T8" s="3"/>
      <c r="U8" s="2">
        <f>+G8+I8+K8+M8+O8+Q8+S8</f>
        <v>50</v>
      </c>
      <c r="V8" s="3"/>
      <c r="W8" s="2">
        <v>300</v>
      </c>
      <c r="X8" s="3"/>
      <c r="Y8" s="2">
        <f>+W8-U8</f>
        <v>250</v>
      </c>
    </row>
    <row r="9" spans="1:27" x14ac:dyDescent="0.25">
      <c r="B9" s="3" t="s">
        <v>49</v>
      </c>
      <c r="C9" s="3"/>
      <c r="D9" s="3"/>
      <c r="E9" s="3"/>
      <c r="F9" s="3"/>
      <c r="G9" s="2">
        <v>0</v>
      </c>
      <c r="I9" s="2">
        <v>1551</v>
      </c>
      <c r="J9" s="4" t="s">
        <v>50</v>
      </c>
      <c r="K9" s="2">
        <v>0</v>
      </c>
      <c r="L9" s="4" t="s">
        <v>50</v>
      </c>
      <c r="M9" s="2">
        <v>0</v>
      </c>
      <c r="N9" s="4"/>
      <c r="O9" s="2">
        <v>0</v>
      </c>
      <c r="P9" s="4"/>
      <c r="Q9" s="2">
        <v>0</v>
      </c>
      <c r="R9" s="2"/>
      <c r="S9" s="2">
        <v>0</v>
      </c>
      <c r="T9" s="4"/>
      <c r="U9" s="2">
        <f t="shared" ref="U9:U18" si="0">+G9+I9+K9+M9+O9+Q9+S9</f>
        <v>1551</v>
      </c>
      <c r="V9" s="3"/>
      <c r="W9" s="2">
        <v>2000</v>
      </c>
      <c r="X9" s="3"/>
      <c r="Y9" s="2">
        <f t="shared" ref="Y9:Y20" si="1">+W9-U9</f>
        <v>449</v>
      </c>
    </row>
    <row r="10" spans="1:27" x14ac:dyDescent="0.25">
      <c r="B10" s="3" t="s">
        <v>51</v>
      </c>
      <c r="C10" s="3"/>
      <c r="D10" s="3"/>
      <c r="E10" s="3"/>
      <c r="F10" s="3"/>
      <c r="G10" s="2">
        <v>0</v>
      </c>
      <c r="I10" s="2">
        <v>50</v>
      </c>
      <c r="J10" s="4" t="s">
        <v>52</v>
      </c>
      <c r="K10" s="2">
        <v>0</v>
      </c>
      <c r="L10" s="4"/>
      <c r="M10" s="2">
        <v>0</v>
      </c>
      <c r="N10" s="4"/>
      <c r="O10" s="2">
        <v>0</v>
      </c>
      <c r="P10" s="4"/>
      <c r="Q10" s="2">
        <v>0</v>
      </c>
      <c r="R10" s="2"/>
      <c r="S10" s="2">
        <v>0</v>
      </c>
      <c r="T10" s="4"/>
      <c r="U10" s="2">
        <f t="shared" si="0"/>
        <v>50</v>
      </c>
      <c r="V10" s="3"/>
      <c r="W10" s="2">
        <v>100</v>
      </c>
      <c r="X10" s="3"/>
      <c r="Y10" s="2">
        <f t="shared" si="1"/>
        <v>50</v>
      </c>
      <c r="AA10" s="1"/>
    </row>
    <row r="11" spans="1:27" x14ac:dyDescent="0.25">
      <c r="B11" s="3" t="s">
        <v>4</v>
      </c>
      <c r="C11" s="3"/>
      <c r="D11" s="3"/>
      <c r="E11" s="3"/>
      <c r="F11" s="3"/>
      <c r="G11" s="2">
        <v>409.7</v>
      </c>
      <c r="I11" s="2">
        <v>781</v>
      </c>
      <c r="J11" s="3"/>
      <c r="K11" s="2">
        <v>294.5</v>
      </c>
      <c r="L11" s="3"/>
      <c r="M11" s="2">
        <v>299.25</v>
      </c>
      <c r="N11" s="3"/>
      <c r="O11" s="2">
        <v>13</v>
      </c>
      <c r="P11" s="3"/>
      <c r="Q11" s="2">
        <v>121.55</v>
      </c>
      <c r="R11" s="2"/>
      <c r="S11" s="2">
        <v>90.45</v>
      </c>
      <c r="T11" s="3"/>
      <c r="U11" s="2">
        <f t="shared" si="0"/>
        <v>2009.45</v>
      </c>
      <c r="V11" s="3"/>
      <c r="W11" s="2">
        <v>5200</v>
      </c>
      <c r="X11" s="3"/>
      <c r="Y11" s="2">
        <f t="shared" si="1"/>
        <v>3190.55</v>
      </c>
    </row>
    <row r="12" spans="1:27" x14ac:dyDescent="0.25">
      <c r="B12" s="3" t="s">
        <v>53</v>
      </c>
      <c r="C12" s="3"/>
      <c r="D12" s="3"/>
      <c r="E12" s="3"/>
      <c r="F12" s="3"/>
      <c r="G12" s="2">
        <v>0</v>
      </c>
      <c r="I12" s="2">
        <v>225</v>
      </c>
      <c r="J12" s="3"/>
      <c r="K12" s="2">
        <v>74</v>
      </c>
      <c r="L12" s="3"/>
      <c r="M12" s="2">
        <v>0</v>
      </c>
      <c r="N12" s="3"/>
      <c r="O12" s="2">
        <v>0</v>
      </c>
      <c r="P12" s="3"/>
      <c r="Q12" s="2">
        <v>0</v>
      </c>
      <c r="R12" s="2"/>
      <c r="S12" s="2">
        <v>0</v>
      </c>
      <c r="T12" s="3"/>
      <c r="U12" s="2">
        <f t="shared" si="0"/>
        <v>299</v>
      </c>
      <c r="V12" s="3"/>
      <c r="W12" s="2">
        <v>600</v>
      </c>
      <c r="X12" s="3"/>
      <c r="Y12" s="2">
        <f t="shared" si="1"/>
        <v>301</v>
      </c>
    </row>
    <row r="13" spans="1:27" x14ac:dyDescent="0.25">
      <c r="B13" s="3" t="s">
        <v>29</v>
      </c>
      <c r="C13" s="3"/>
      <c r="D13" s="3"/>
      <c r="E13" s="3"/>
      <c r="F13" s="3"/>
      <c r="G13" s="2">
        <v>500</v>
      </c>
      <c r="I13" s="2">
        <v>330</v>
      </c>
      <c r="J13" s="3"/>
      <c r="K13" s="2">
        <v>10</v>
      </c>
      <c r="L13" s="3"/>
      <c r="M13" s="2">
        <v>30</v>
      </c>
      <c r="N13" s="3"/>
      <c r="O13" s="2">
        <v>20</v>
      </c>
      <c r="P13" s="3"/>
      <c r="Q13" s="2">
        <v>0</v>
      </c>
      <c r="R13" s="2"/>
      <c r="S13" s="2">
        <v>0</v>
      </c>
      <c r="T13" s="3"/>
      <c r="U13" s="2">
        <f t="shared" si="0"/>
        <v>890</v>
      </c>
      <c r="V13" s="3"/>
      <c r="W13" s="2">
        <v>1400</v>
      </c>
      <c r="X13" s="3"/>
      <c r="Y13" s="2">
        <f t="shared" si="1"/>
        <v>510</v>
      </c>
    </row>
    <row r="14" spans="1:27" x14ac:dyDescent="0.25">
      <c r="B14" s="3" t="s">
        <v>6</v>
      </c>
      <c r="C14" s="3"/>
      <c r="D14" s="3"/>
      <c r="E14" s="3"/>
      <c r="F14" s="3"/>
      <c r="G14" s="2">
        <v>0.04</v>
      </c>
      <c r="I14" s="2">
        <v>0.03</v>
      </c>
      <c r="J14" s="3"/>
      <c r="K14" s="2">
        <v>0.04</v>
      </c>
      <c r="L14" s="3"/>
      <c r="M14" s="2">
        <v>0.05</v>
      </c>
      <c r="N14" s="3"/>
      <c r="O14" s="2">
        <v>0.06</v>
      </c>
      <c r="P14" s="3"/>
      <c r="Q14" s="2">
        <v>0</v>
      </c>
      <c r="R14" s="2"/>
      <c r="S14" s="2">
        <v>0.06</v>
      </c>
      <c r="T14" s="3"/>
      <c r="U14" s="2">
        <f t="shared" si="0"/>
        <v>0.28000000000000003</v>
      </c>
      <c r="V14" s="3"/>
      <c r="W14" s="2">
        <v>0</v>
      </c>
      <c r="X14" s="3"/>
      <c r="Y14" s="2">
        <f t="shared" si="1"/>
        <v>-0.28000000000000003</v>
      </c>
    </row>
    <row r="15" spans="1:27" x14ac:dyDescent="0.25">
      <c r="B15" s="3" t="s">
        <v>30</v>
      </c>
      <c r="C15" s="3"/>
      <c r="D15" s="3"/>
      <c r="E15" s="3"/>
      <c r="F15" s="3"/>
      <c r="G15" s="2">
        <v>73.95</v>
      </c>
      <c r="I15" s="2">
        <v>162</v>
      </c>
      <c r="J15" s="4" t="s">
        <v>54</v>
      </c>
      <c r="K15" s="2">
        <v>303</v>
      </c>
      <c r="L15" s="4" t="s">
        <v>54</v>
      </c>
      <c r="M15" s="2">
        <v>36.520000000000003</v>
      </c>
      <c r="N15" s="4"/>
      <c r="O15" s="2">
        <v>128.99</v>
      </c>
      <c r="P15" s="4"/>
      <c r="Q15" s="2">
        <v>0</v>
      </c>
      <c r="R15" s="2"/>
      <c r="S15" s="2">
        <v>0</v>
      </c>
      <c r="T15" s="4"/>
      <c r="U15" s="2">
        <f t="shared" si="0"/>
        <v>704.46</v>
      </c>
      <c r="V15" s="3"/>
      <c r="W15" s="2">
        <v>60</v>
      </c>
      <c r="X15" s="3"/>
      <c r="Y15" s="6">
        <f t="shared" si="1"/>
        <v>-644.46</v>
      </c>
    </row>
    <row r="16" spans="1:27" x14ac:dyDescent="0.25">
      <c r="B16" s="3" t="s">
        <v>31</v>
      </c>
      <c r="C16" s="3"/>
      <c r="D16" s="3"/>
      <c r="E16" s="3"/>
      <c r="F16" s="3"/>
      <c r="G16" s="2">
        <v>1230</v>
      </c>
      <c r="I16" s="2">
        <v>450</v>
      </c>
      <c r="J16" s="3"/>
      <c r="K16" s="2">
        <v>1560</v>
      </c>
      <c r="L16" s="3"/>
      <c r="M16" s="2">
        <v>390</v>
      </c>
      <c r="N16" s="3"/>
      <c r="O16" s="2">
        <v>180</v>
      </c>
      <c r="P16" s="3"/>
      <c r="Q16" s="2">
        <v>0</v>
      </c>
      <c r="R16" s="2"/>
      <c r="S16" s="2">
        <v>540</v>
      </c>
      <c r="T16" s="3"/>
      <c r="U16" s="2">
        <f t="shared" si="0"/>
        <v>4350</v>
      </c>
      <c r="V16" s="3"/>
      <c r="W16" s="2">
        <v>6940</v>
      </c>
      <c r="X16" s="3"/>
      <c r="Y16" s="2">
        <f t="shared" si="1"/>
        <v>2590</v>
      </c>
    </row>
    <row r="17" spans="1:27" x14ac:dyDescent="0.25">
      <c r="B17" s="3" t="s">
        <v>83</v>
      </c>
      <c r="C17" s="3"/>
      <c r="D17" s="3"/>
      <c r="E17" s="3"/>
      <c r="F17" s="3"/>
      <c r="G17" s="2"/>
      <c r="I17" s="2"/>
      <c r="J17" s="3"/>
      <c r="K17" s="2"/>
      <c r="L17" s="3"/>
      <c r="M17" s="2">
        <v>300</v>
      </c>
      <c r="N17" s="3"/>
      <c r="O17" s="2">
        <v>0</v>
      </c>
      <c r="P17" s="3"/>
      <c r="Q17" s="2">
        <v>0</v>
      </c>
      <c r="R17" s="2"/>
      <c r="S17" s="2">
        <v>0</v>
      </c>
      <c r="T17" s="3"/>
      <c r="U17" s="2">
        <f t="shared" si="0"/>
        <v>300</v>
      </c>
      <c r="V17" s="3"/>
      <c r="W17" s="2">
        <v>0</v>
      </c>
      <c r="X17" s="3"/>
      <c r="Y17" s="2">
        <f t="shared" si="1"/>
        <v>-300</v>
      </c>
    </row>
    <row r="18" spans="1:27" x14ac:dyDescent="0.25">
      <c r="B18" s="3" t="s">
        <v>55</v>
      </c>
      <c r="C18" s="3"/>
      <c r="D18" s="3"/>
      <c r="E18" s="3"/>
      <c r="F18" s="3"/>
      <c r="G18" s="2">
        <v>0</v>
      </c>
      <c r="I18" s="2">
        <v>0</v>
      </c>
      <c r="J18" s="3"/>
      <c r="K18" s="2">
        <v>475</v>
      </c>
      <c r="L18" s="3"/>
      <c r="M18" s="2">
        <v>0</v>
      </c>
      <c r="N18" s="3"/>
      <c r="O18" s="2">
        <v>0</v>
      </c>
      <c r="P18" s="3"/>
      <c r="Q18" s="2">
        <v>0</v>
      </c>
      <c r="R18" s="2"/>
      <c r="S18" s="2">
        <v>0</v>
      </c>
      <c r="T18" s="3"/>
      <c r="U18" s="2">
        <f t="shared" si="0"/>
        <v>475</v>
      </c>
      <c r="V18" s="3"/>
      <c r="W18" s="2">
        <v>2000</v>
      </c>
      <c r="X18" s="3"/>
      <c r="Y18" s="2">
        <f t="shared" si="1"/>
        <v>1525</v>
      </c>
    </row>
    <row r="19" spans="1:27" x14ac:dyDescent="0.25">
      <c r="B19" s="3"/>
      <c r="C19" s="3"/>
      <c r="D19" s="3"/>
      <c r="E19" s="3"/>
      <c r="F19" s="3"/>
      <c r="G19" s="2"/>
      <c r="I19" s="2"/>
      <c r="U19" s="3"/>
      <c r="Y19" s="2"/>
    </row>
    <row r="20" spans="1:27" x14ac:dyDescent="0.25">
      <c r="B20" s="3" t="s">
        <v>8</v>
      </c>
      <c r="C20" s="3"/>
      <c r="D20" s="3"/>
      <c r="E20" s="3"/>
      <c r="F20" s="3"/>
      <c r="G20" s="2">
        <f>SUM(G8:G19)</f>
        <v>2243.69</v>
      </c>
      <c r="H20" s="3"/>
      <c r="I20" s="2">
        <f>SUM(I8:I19)</f>
        <v>3564.03</v>
      </c>
      <c r="J20" s="3"/>
      <c r="K20" s="2">
        <f>SUM(K8:K19)</f>
        <v>2716.54</v>
      </c>
      <c r="L20" s="3"/>
      <c r="M20" s="2">
        <f>SUM(M8:M19)</f>
        <v>1055.82</v>
      </c>
      <c r="N20" s="3"/>
      <c r="O20" s="2">
        <f>SUM(O8:O19)</f>
        <v>342.05</v>
      </c>
      <c r="P20" s="3"/>
      <c r="Q20" s="2">
        <f>SUM(Q8:Q19)</f>
        <v>121.55</v>
      </c>
      <c r="R20" s="2"/>
      <c r="S20" s="2">
        <f>SUM(S8:S19)</f>
        <v>635.51</v>
      </c>
      <c r="T20" s="3"/>
      <c r="U20" s="2">
        <f>SUM(U8:U19)</f>
        <v>10679.189999999999</v>
      </c>
      <c r="V20" s="3"/>
      <c r="W20" s="2">
        <f>SUM(W8:W19)</f>
        <v>18600</v>
      </c>
      <c r="X20" s="3"/>
      <c r="Y20" s="2">
        <f t="shared" si="1"/>
        <v>7920.8100000000013</v>
      </c>
    </row>
    <row r="21" spans="1:27" x14ac:dyDescent="0.25">
      <c r="B21" s="3"/>
      <c r="C21" s="3"/>
      <c r="D21" s="3"/>
      <c r="E21" s="3"/>
      <c r="F21" s="3"/>
      <c r="G21" s="2"/>
      <c r="U21" s="3"/>
    </row>
    <row r="22" spans="1:27" x14ac:dyDescent="0.25">
      <c r="B22" s="3"/>
      <c r="C22" s="3"/>
      <c r="D22" s="3"/>
      <c r="E22" s="3"/>
      <c r="F22" s="3"/>
      <c r="G22" s="2"/>
      <c r="U22" s="3"/>
    </row>
    <row r="23" spans="1:27" x14ac:dyDescent="0.25">
      <c r="A23" s="3" t="s">
        <v>9</v>
      </c>
      <c r="B23" s="3"/>
      <c r="C23" s="3"/>
      <c r="D23" s="3"/>
      <c r="E23" s="3"/>
      <c r="F23" s="3"/>
      <c r="G23" s="2"/>
      <c r="T23" s="11"/>
      <c r="U23" s="3"/>
    </row>
    <row r="24" spans="1:27" x14ac:dyDescent="0.25">
      <c r="A24" s="3"/>
      <c r="B24" s="3"/>
      <c r="C24" s="3"/>
      <c r="D24" s="3"/>
      <c r="E24" s="3"/>
      <c r="F24" s="3"/>
      <c r="G24" s="2"/>
      <c r="U24" s="3"/>
    </row>
    <row r="25" spans="1:27" x14ac:dyDescent="0.25">
      <c r="A25" s="3"/>
      <c r="B25" s="3" t="s">
        <v>10</v>
      </c>
      <c r="C25" s="3"/>
      <c r="D25" s="3"/>
      <c r="E25" s="3"/>
      <c r="F25" s="3"/>
      <c r="G25" s="2">
        <v>0</v>
      </c>
      <c r="H25" s="3"/>
      <c r="I25" s="2">
        <v>22.47</v>
      </c>
      <c r="J25" s="3"/>
      <c r="K25" s="2">
        <v>0</v>
      </c>
      <c r="L25" s="3"/>
      <c r="M25" s="2">
        <v>0</v>
      </c>
      <c r="N25" s="3"/>
      <c r="O25" s="2">
        <v>0</v>
      </c>
      <c r="P25" s="3"/>
      <c r="Q25" s="2">
        <v>0</v>
      </c>
      <c r="R25" s="2"/>
      <c r="S25" s="2">
        <v>0</v>
      </c>
      <c r="T25" s="3"/>
      <c r="U25" s="2">
        <f t="shared" ref="U25:U39" si="2">+G25+I25+K25+M25+O25+Q25+S25</f>
        <v>22.47</v>
      </c>
      <c r="V25" s="3"/>
      <c r="W25" s="2">
        <v>100</v>
      </c>
      <c r="X25" s="3"/>
      <c r="Y25" s="2">
        <f t="shared" ref="Y25:Y42" si="3">+W25-U25</f>
        <v>77.53</v>
      </c>
    </row>
    <row r="26" spans="1:27" x14ac:dyDescent="0.25">
      <c r="A26" s="3"/>
      <c r="B26" s="3" t="s">
        <v>11</v>
      </c>
      <c r="C26" s="3"/>
      <c r="D26" s="3"/>
      <c r="E26" s="3"/>
      <c r="F26" s="3"/>
      <c r="G26" s="2">
        <v>0</v>
      </c>
      <c r="H26" s="3"/>
      <c r="I26" s="2">
        <v>475</v>
      </c>
      <c r="J26" s="3"/>
      <c r="K26" s="2">
        <v>0</v>
      </c>
      <c r="L26" s="3"/>
      <c r="M26" s="2">
        <v>0</v>
      </c>
      <c r="N26" s="3"/>
      <c r="O26" s="2">
        <v>0</v>
      </c>
      <c r="P26" s="3"/>
      <c r="Q26" s="2">
        <v>0</v>
      </c>
      <c r="R26" s="2"/>
      <c r="S26" s="2">
        <v>0</v>
      </c>
      <c r="T26" s="3"/>
      <c r="U26" s="2">
        <f t="shared" si="2"/>
        <v>475</v>
      </c>
      <c r="V26" s="3"/>
      <c r="W26" s="2">
        <v>2000</v>
      </c>
      <c r="X26" s="3"/>
      <c r="Y26" s="2">
        <f t="shared" si="3"/>
        <v>1525</v>
      </c>
    </row>
    <row r="27" spans="1:27" x14ac:dyDescent="0.25">
      <c r="A27" s="3"/>
      <c r="B27" s="3" t="s">
        <v>56</v>
      </c>
      <c r="C27" s="3"/>
      <c r="D27" s="3"/>
      <c r="E27" s="3"/>
      <c r="F27" s="3"/>
      <c r="G27" s="2">
        <v>0</v>
      </c>
      <c r="H27" s="3"/>
      <c r="I27" s="2">
        <v>0</v>
      </c>
      <c r="J27" s="3"/>
      <c r="K27" s="2">
        <v>0</v>
      </c>
      <c r="L27" s="3"/>
      <c r="M27" s="2">
        <v>185</v>
      </c>
      <c r="N27" s="3"/>
      <c r="O27" s="2">
        <v>0</v>
      </c>
      <c r="P27" s="3"/>
      <c r="Q27" s="2">
        <v>0</v>
      </c>
      <c r="R27" s="2"/>
      <c r="S27" s="2">
        <v>0</v>
      </c>
      <c r="T27" s="3"/>
      <c r="U27" s="2">
        <f t="shared" si="2"/>
        <v>185</v>
      </c>
      <c r="V27" s="3"/>
      <c r="W27" s="2">
        <v>300</v>
      </c>
      <c r="X27" s="3"/>
      <c r="Y27" s="2">
        <f t="shared" si="3"/>
        <v>115</v>
      </c>
    </row>
    <row r="28" spans="1:27" x14ac:dyDescent="0.25">
      <c r="A28" s="3"/>
      <c r="B28" s="3" t="s">
        <v>51</v>
      </c>
      <c r="C28" s="3"/>
      <c r="D28" s="3"/>
      <c r="E28" s="3"/>
      <c r="F28" s="3"/>
      <c r="G28" s="2">
        <v>0</v>
      </c>
      <c r="I28" s="2">
        <v>0</v>
      </c>
      <c r="K28" s="2">
        <v>53.47</v>
      </c>
      <c r="M28" s="2">
        <v>0</v>
      </c>
      <c r="O28" s="2">
        <v>0</v>
      </c>
      <c r="Q28" s="2">
        <v>37.31</v>
      </c>
      <c r="R28" s="2"/>
      <c r="S28" s="2">
        <v>0</v>
      </c>
      <c r="U28" s="2">
        <f t="shared" ref="U28" si="4">+G28+I28+K28+M28+O28+Q28+S28</f>
        <v>90.78</v>
      </c>
      <c r="W28" s="2">
        <v>100</v>
      </c>
      <c r="Y28" s="2">
        <f t="shared" ref="Y28" si="5">+W28-U28</f>
        <v>9.2199999999999989</v>
      </c>
    </row>
    <row r="29" spans="1:27" x14ac:dyDescent="0.25">
      <c r="B29" s="3" t="s">
        <v>15</v>
      </c>
      <c r="C29" s="3"/>
      <c r="D29" s="3"/>
      <c r="E29" s="3"/>
      <c r="F29" s="3"/>
      <c r="G29" s="2">
        <v>239.99</v>
      </c>
      <c r="H29" s="3"/>
      <c r="I29" s="2">
        <v>351.74</v>
      </c>
      <c r="J29" s="3"/>
      <c r="K29" s="2">
        <v>349.39</v>
      </c>
      <c r="L29" s="3"/>
      <c r="M29" s="2">
        <v>28.94</v>
      </c>
      <c r="N29" s="3"/>
      <c r="O29" s="2">
        <v>36.299999999999997</v>
      </c>
      <c r="P29" s="3"/>
      <c r="Q29" s="2">
        <v>101.02</v>
      </c>
      <c r="R29" s="2"/>
      <c r="S29" s="2">
        <v>41.55</v>
      </c>
      <c r="T29" s="3"/>
      <c r="U29" s="2">
        <f t="shared" si="2"/>
        <v>1148.93</v>
      </c>
      <c r="V29" s="3"/>
      <c r="W29" s="2">
        <v>4500</v>
      </c>
      <c r="X29" s="3"/>
      <c r="Y29" s="2">
        <f t="shared" si="3"/>
        <v>3351.0699999999997</v>
      </c>
    </row>
    <row r="30" spans="1:27" x14ac:dyDescent="0.25">
      <c r="B30" s="3" t="s">
        <v>99</v>
      </c>
      <c r="C30" s="3"/>
      <c r="D30" s="3"/>
      <c r="E30" s="3"/>
      <c r="F30" s="3"/>
      <c r="G30" s="2"/>
      <c r="H30" s="3"/>
      <c r="I30" s="2"/>
      <c r="J30" s="3"/>
      <c r="K30" s="2"/>
      <c r="L30" s="3"/>
      <c r="M30" s="2"/>
      <c r="N30" s="3"/>
      <c r="O30" s="2"/>
      <c r="P30" s="3"/>
      <c r="Q30" s="2">
        <v>0</v>
      </c>
      <c r="R30" s="2"/>
      <c r="S30" s="2">
        <v>192.57</v>
      </c>
      <c r="T30" s="3"/>
      <c r="U30" s="2">
        <f t="shared" ref="U30:U31" si="6">+G30+I30+K30+M30+O30+Q30+S30</f>
        <v>192.57</v>
      </c>
      <c r="V30" s="3"/>
      <c r="W30" s="2">
        <v>0</v>
      </c>
      <c r="X30" s="3"/>
      <c r="Y30" s="2">
        <f t="shared" ref="Y30:Y31" si="7">+W30-U30</f>
        <v>-192.57</v>
      </c>
    </row>
    <row r="31" spans="1:27" x14ac:dyDescent="0.25">
      <c r="B31" s="3" t="s">
        <v>62</v>
      </c>
      <c r="C31" s="3"/>
      <c r="D31" s="3"/>
      <c r="E31" s="3"/>
      <c r="F31" s="3"/>
      <c r="G31" s="2">
        <v>0</v>
      </c>
      <c r="I31" s="2">
        <v>0</v>
      </c>
      <c r="K31" s="2">
        <v>0</v>
      </c>
      <c r="M31" s="2">
        <v>2659.8</v>
      </c>
      <c r="O31" s="2">
        <v>0</v>
      </c>
      <c r="Q31" s="2">
        <v>0</v>
      </c>
      <c r="R31" s="2"/>
      <c r="S31" s="2">
        <v>0</v>
      </c>
      <c r="U31" s="2">
        <f t="shared" si="6"/>
        <v>2659.8</v>
      </c>
      <c r="V31" s="4"/>
      <c r="W31" s="2">
        <v>2500</v>
      </c>
      <c r="Y31" s="6">
        <f t="shared" si="7"/>
        <v>-159.80000000000018</v>
      </c>
      <c r="Z31" s="3"/>
      <c r="AA31" s="3"/>
    </row>
    <row r="32" spans="1:27" x14ac:dyDescent="0.25">
      <c r="B32" s="3" t="s">
        <v>32</v>
      </c>
      <c r="C32" s="3"/>
      <c r="D32" s="3"/>
      <c r="E32" s="3"/>
      <c r="F32" s="3"/>
      <c r="G32" s="2">
        <v>125</v>
      </c>
      <c r="H32" s="3"/>
      <c r="I32" s="2">
        <v>0</v>
      </c>
      <c r="J32" s="3"/>
      <c r="K32" s="2">
        <v>0</v>
      </c>
      <c r="L32" s="3"/>
      <c r="M32" s="2">
        <v>0</v>
      </c>
      <c r="N32" s="3"/>
      <c r="O32" s="2">
        <v>0</v>
      </c>
      <c r="P32" s="3"/>
      <c r="Q32" s="2">
        <v>0</v>
      </c>
      <c r="R32" s="2"/>
      <c r="S32" s="2">
        <v>0</v>
      </c>
      <c r="T32" s="3"/>
      <c r="U32" s="2">
        <f t="shared" si="2"/>
        <v>125</v>
      </c>
      <c r="V32" s="3"/>
      <c r="W32" s="2">
        <v>300</v>
      </c>
      <c r="X32" s="3"/>
      <c r="Y32" s="2">
        <f t="shared" si="3"/>
        <v>175</v>
      </c>
    </row>
    <row r="33" spans="1:27" x14ac:dyDescent="0.25">
      <c r="B33" s="3" t="s">
        <v>33</v>
      </c>
      <c r="C33" s="3"/>
      <c r="D33" s="3"/>
      <c r="E33" s="3"/>
      <c r="F33" s="3"/>
      <c r="G33" s="2">
        <v>35</v>
      </c>
      <c r="I33" s="2">
        <v>379.46</v>
      </c>
      <c r="J33" s="4" t="s">
        <v>57</v>
      </c>
      <c r="K33" s="2">
        <v>168.55</v>
      </c>
      <c r="L33" s="4"/>
      <c r="M33" s="2">
        <v>78.94</v>
      </c>
      <c r="N33" s="4"/>
      <c r="O33" s="2">
        <v>46.8</v>
      </c>
      <c r="P33" s="4"/>
      <c r="Q33" s="2">
        <f>155.27</f>
        <v>155.27000000000001</v>
      </c>
      <c r="R33" s="2"/>
      <c r="S33" s="2">
        <v>108.28</v>
      </c>
      <c r="T33" s="4"/>
      <c r="U33" s="2">
        <f t="shared" si="2"/>
        <v>972.3</v>
      </c>
      <c r="W33" s="2">
        <v>1200</v>
      </c>
      <c r="Y33" s="10">
        <f t="shared" si="3"/>
        <v>227.70000000000005</v>
      </c>
    </row>
    <row r="34" spans="1:27" x14ac:dyDescent="0.25">
      <c r="B34" s="3" t="s">
        <v>16</v>
      </c>
      <c r="C34" s="3"/>
      <c r="D34" s="3"/>
      <c r="E34" s="3"/>
      <c r="F34" s="3" t="s">
        <v>14</v>
      </c>
      <c r="G34" s="2">
        <v>1141.77</v>
      </c>
      <c r="H34" s="4" t="s">
        <v>50</v>
      </c>
      <c r="I34" s="2">
        <v>500.48</v>
      </c>
      <c r="K34" s="2">
        <v>447.9</v>
      </c>
      <c r="M34" s="2">
        <v>110.21</v>
      </c>
      <c r="O34" s="2">
        <v>69.12</v>
      </c>
      <c r="Q34" s="2">
        <v>0</v>
      </c>
      <c r="R34" s="2"/>
      <c r="S34" s="2">
        <v>54.04</v>
      </c>
      <c r="U34" s="2">
        <f t="shared" si="2"/>
        <v>2323.52</v>
      </c>
      <c r="W34" s="2">
        <v>6000</v>
      </c>
      <c r="Y34" s="2">
        <f t="shared" si="3"/>
        <v>3676.48</v>
      </c>
      <c r="Z34" s="2"/>
    </row>
    <row r="35" spans="1:27" x14ac:dyDescent="0.25">
      <c r="B35" s="3" t="s">
        <v>17</v>
      </c>
      <c r="C35" s="3"/>
      <c r="D35" s="3"/>
      <c r="E35" s="3"/>
      <c r="F35" s="3"/>
      <c r="G35" s="2">
        <v>125.99</v>
      </c>
      <c r="I35" s="2">
        <v>61.89</v>
      </c>
      <c r="K35" s="2">
        <v>0</v>
      </c>
      <c r="M35" s="2">
        <v>17.46</v>
      </c>
      <c r="O35" s="2">
        <v>0</v>
      </c>
      <c r="Q35" s="2">
        <v>0</v>
      </c>
      <c r="R35" s="2"/>
      <c r="S35" s="2">
        <v>0</v>
      </c>
      <c r="U35" s="2">
        <f t="shared" si="2"/>
        <v>205.34</v>
      </c>
      <c r="W35" s="2">
        <v>600</v>
      </c>
      <c r="Y35" s="2">
        <f t="shared" si="3"/>
        <v>394.65999999999997</v>
      </c>
      <c r="Z35" s="3"/>
      <c r="AA35" s="3"/>
    </row>
    <row r="36" spans="1:27" x14ac:dyDescent="0.25">
      <c r="B36" s="3" t="s">
        <v>35</v>
      </c>
      <c r="C36" s="3"/>
      <c r="D36" s="3"/>
      <c r="E36" s="3"/>
      <c r="F36" s="3"/>
      <c r="G36" s="2">
        <v>225.84</v>
      </c>
      <c r="H36" s="4" t="s">
        <v>52</v>
      </c>
      <c r="I36" s="2">
        <v>0</v>
      </c>
      <c r="K36" s="2">
        <v>254.22</v>
      </c>
      <c r="M36" s="2">
        <v>0</v>
      </c>
      <c r="O36" s="2">
        <v>0</v>
      </c>
      <c r="Q36" s="2">
        <v>42.47</v>
      </c>
      <c r="R36" s="2"/>
      <c r="S36" s="2">
        <v>0</v>
      </c>
      <c r="U36" s="2">
        <f t="shared" si="2"/>
        <v>522.53</v>
      </c>
      <c r="W36" s="2">
        <v>600</v>
      </c>
      <c r="Y36" s="2">
        <f t="shared" si="3"/>
        <v>77.470000000000027</v>
      </c>
      <c r="Z36" s="3"/>
      <c r="AA36" s="3"/>
    </row>
    <row r="37" spans="1:27" x14ac:dyDescent="0.25">
      <c r="B37" s="3" t="s">
        <v>60</v>
      </c>
      <c r="C37" s="3"/>
      <c r="D37" s="3"/>
      <c r="E37" s="3"/>
      <c r="F37" s="3"/>
      <c r="G37" s="2">
        <v>0</v>
      </c>
      <c r="H37" s="4"/>
      <c r="I37" s="2">
        <v>0</v>
      </c>
      <c r="K37" s="2">
        <v>0</v>
      </c>
      <c r="M37" s="2">
        <v>0</v>
      </c>
      <c r="O37" s="2">
        <v>0</v>
      </c>
      <c r="Q37" s="2">
        <v>0</v>
      </c>
      <c r="R37" s="2"/>
      <c r="S37" s="2">
        <v>0</v>
      </c>
      <c r="U37" s="2">
        <f t="shared" si="2"/>
        <v>0</v>
      </c>
      <c r="W37" s="2">
        <v>150</v>
      </c>
      <c r="Y37" s="2">
        <f t="shared" si="3"/>
        <v>150</v>
      </c>
      <c r="Z37" s="3"/>
      <c r="AA37" s="3"/>
    </row>
    <row r="38" spans="1:27" x14ac:dyDescent="0.25">
      <c r="B38" s="3" t="s">
        <v>65</v>
      </c>
      <c r="C38" s="3"/>
      <c r="D38" s="3"/>
      <c r="E38" s="3"/>
      <c r="F38" s="3"/>
      <c r="G38" s="2">
        <v>0</v>
      </c>
      <c r="I38" s="2">
        <v>0</v>
      </c>
      <c r="K38" s="2">
        <v>0</v>
      </c>
      <c r="M38" s="2">
        <v>0</v>
      </c>
      <c r="O38" s="2">
        <v>0</v>
      </c>
      <c r="Q38" s="2">
        <v>0</v>
      </c>
      <c r="R38" s="2"/>
      <c r="S38" s="2">
        <v>0</v>
      </c>
      <c r="U38" s="2">
        <f t="shared" si="2"/>
        <v>0</v>
      </c>
      <c r="W38" s="2">
        <v>50</v>
      </c>
      <c r="Y38" s="2">
        <f t="shared" si="3"/>
        <v>50</v>
      </c>
      <c r="Z38" s="3"/>
      <c r="AA38" s="3"/>
    </row>
    <row r="39" spans="1:27" x14ac:dyDescent="0.25">
      <c r="B39" s="3" t="s">
        <v>67</v>
      </c>
      <c r="C39" s="3"/>
      <c r="D39" s="3"/>
      <c r="E39" s="3"/>
      <c r="F39" s="3"/>
      <c r="G39" s="2">
        <v>0</v>
      </c>
      <c r="I39" s="2">
        <v>0</v>
      </c>
      <c r="K39" s="2">
        <v>0</v>
      </c>
      <c r="M39" s="2">
        <v>0</v>
      </c>
      <c r="O39" s="2">
        <v>0</v>
      </c>
      <c r="Q39" s="2">
        <v>251.7</v>
      </c>
      <c r="R39" s="2"/>
      <c r="S39" s="2">
        <v>0</v>
      </c>
      <c r="U39" s="2">
        <f t="shared" si="2"/>
        <v>251.7</v>
      </c>
      <c r="W39" s="2">
        <v>200</v>
      </c>
      <c r="Y39" s="2">
        <f t="shared" si="3"/>
        <v>-51.699999999999989</v>
      </c>
    </row>
    <row r="40" spans="1:27" x14ac:dyDescent="0.25">
      <c r="B40" s="3"/>
      <c r="C40" s="3"/>
      <c r="D40" s="3"/>
      <c r="E40" s="3"/>
      <c r="F40" s="3"/>
      <c r="G40" s="2"/>
      <c r="I40" s="2"/>
      <c r="K40" s="2"/>
      <c r="M40" s="2"/>
      <c r="O40" s="2"/>
      <c r="Q40" s="2"/>
      <c r="R40" s="2"/>
      <c r="S40" s="2"/>
      <c r="U40" s="2"/>
      <c r="W40" s="2"/>
      <c r="Y40" s="2"/>
    </row>
    <row r="41" spans="1:27" x14ac:dyDescent="0.25">
      <c r="B41" s="3"/>
      <c r="C41" s="3"/>
      <c r="D41" s="3"/>
      <c r="E41" s="3"/>
      <c r="F41" s="3"/>
      <c r="G41" s="2"/>
      <c r="U41" s="3"/>
      <c r="Y41" s="2">
        <f t="shared" si="3"/>
        <v>0</v>
      </c>
    </row>
    <row r="42" spans="1:27" x14ac:dyDescent="0.25">
      <c r="B42" s="3" t="s">
        <v>18</v>
      </c>
      <c r="C42" s="3"/>
      <c r="D42" s="3"/>
      <c r="E42" s="3"/>
      <c r="F42" s="3"/>
      <c r="G42" s="2">
        <f>SUM(G24:G41)</f>
        <v>1893.59</v>
      </c>
      <c r="I42" s="2">
        <f>SUM(I24:I41)</f>
        <v>1791.0400000000002</v>
      </c>
      <c r="K42" s="2">
        <f>SUM(K24:K41)</f>
        <v>1273.53</v>
      </c>
      <c r="M42" s="2">
        <f>SUM(M24:M41)</f>
        <v>3080.3500000000004</v>
      </c>
      <c r="O42" s="2">
        <f>SUM(O24:O41)</f>
        <v>152.22</v>
      </c>
      <c r="Q42" s="2">
        <f>SUM(Q24:Q41)</f>
        <v>587.77</v>
      </c>
      <c r="R42" s="2"/>
      <c r="S42" s="2">
        <f>SUM(S24:S41)</f>
        <v>396.44</v>
      </c>
      <c r="U42" s="2">
        <f>SUM(U24:U41)</f>
        <v>9174.9400000000023</v>
      </c>
      <c r="W42" s="2">
        <f>SUM(W24:W41)</f>
        <v>18600</v>
      </c>
      <c r="Y42" s="2">
        <f t="shared" si="3"/>
        <v>9425.0599999999977</v>
      </c>
    </row>
    <row r="43" spans="1:27" x14ac:dyDescent="0.25">
      <c r="B43" s="3"/>
      <c r="C43" s="3"/>
      <c r="D43" s="3"/>
      <c r="E43" s="3"/>
      <c r="F43" s="3"/>
      <c r="G43" s="2"/>
      <c r="U43" s="3"/>
    </row>
    <row r="44" spans="1:27" x14ac:dyDescent="0.25">
      <c r="B44" s="3" t="s">
        <v>19</v>
      </c>
      <c r="C44" s="3"/>
      <c r="D44" s="3"/>
      <c r="E44" s="3"/>
      <c r="F44" s="3"/>
      <c r="G44" s="2">
        <f>+G20-G42</f>
        <v>350.10000000000014</v>
      </c>
      <c r="I44" s="2">
        <f>+I20-I42</f>
        <v>1772.99</v>
      </c>
      <c r="K44" s="2">
        <f>+K20-K42</f>
        <v>1443.01</v>
      </c>
      <c r="M44" s="2">
        <f>+M20-M42</f>
        <v>-2024.5300000000004</v>
      </c>
      <c r="O44" s="2">
        <f>+O20-O42</f>
        <v>189.83</v>
      </c>
      <c r="Q44" s="2">
        <f>+Q20-Q42</f>
        <v>-466.21999999999997</v>
      </c>
      <c r="R44" s="2"/>
      <c r="S44" s="2">
        <f>+S20-S42</f>
        <v>239.07</v>
      </c>
      <c r="U44" s="2">
        <f>+U20-U42</f>
        <v>1504.2499999999964</v>
      </c>
    </row>
    <row r="45" spans="1:27" x14ac:dyDescent="0.25">
      <c r="B45" s="3"/>
      <c r="C45" s="3"/>
      <c r="D45" s="3"/>
      <c r="E45" s="3"/>
      <c r="F45" s="3"/>
      <c r="G45" s="2"/>
      <c r="Q45" s="3"/>
      <c r="R45" s="3"/>
      <c r="S45" s="3"/>
      <c r="T45" s="3"/>
      <c r="U45" s="3"/>
      <c r="V45" s="3"/>
      <c r="W45" s="3"/>
    </row>
    <row r="46" spans="1:27" x14ac:dyDescent="0.25">
      <c r="B46" s="3"/>
      <c r="C46" s="3"/>
      <c r="D46" s="3"/>
      <c r="E46" s="3"/>
      <c r="F46" s="3"/>
      <c r="G46" s="2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7" x14ac:dyDescent="0.25">
      <c r="A47" s="3" t="s">
        <v>20</v>
      </c>
      <c r="B47" s="3"/>
      <c r="C47" s="3"/>
      <c r="D47" s="3"/>
      <c r="E47" s="3"/>
      <c r="F47" s="3"/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3" x14ac:dyDescent="0.25">
      <c r="A49" s="3" t="s">
        <v>21</v>
      </c>
      <c r="B49" s="3"/>
      <c r="C49" s="3"/>
      <c r="D49" s="3"/>
      <c r="E49" s="3"/>
      <c r="F49" s="3"/>
      <c r="G49" s="2">
        <v>5726.38</v>
      </c>
      <c r="H49" s="3"/>
      <c r="I49" s="2">
        <v>6527.23</v>
      </c>
      <c r="J49" s="3"/>
      <c r="K49" s="2"/>
      <c r="L49" s="3"/>
      <c r="M49" s="2">
        <v>2862.75</v>
      </c>
      <c r="N49" s="3"/>
      <c r="O49" s="2">
        <v>2839.17</v>
      </c>
      <c r="P49" s="3"/>
      <c r="Q49" s="2">
        <v>2474.65</v>
      </c>
      <c r="R49" s="2"/>
      <c r="S49" s="2"/>
      <c r="T49" s="3"/>
      <c r="W49" s="2"/>
    </row>
    <row r="50" spans="1:23" x14ac:dyDescent="0.25">
      <c r="A50" s="3"/>
      <c r="B50" s="3"/>
      <c r="C50" s="3"/>
      <c r="D50" s="3"/>
      <c r="E50" s="3"/>
      <c r="F50" s="3"/>
      <c r="G50" s="2"/>
      <c r="H50" s="3"/>
      <c r="I50" s="2"/>
      <c r="J50" s="3"/>
      <c r="K50" s="2"/>
      <c r="L50" s="3"/>
      <c r="M50" s="2"/>
      <c r="N50" s="3"/>
      <c r="O50" s="3"/>
      <c r="P50" s="3"/>
      <c r="Q50" s="3"/>
      <c r="R50" s="3"/>
      <c r="S50" s="3"/>
      <c r="T50" s="3"/>
    </row>
    <row r="51" spans="1:23" x14ac:dyDescent="0.25">
      <c r="A51" s="3" t="s">
        <v>86</v>
      </c>
      <c r="B51" s="3"/>
      <c r="C51" s="3"/>
      <c r="D51" s="3"/>
      <c r="E51" s="3"/>
      <c r="F51" s="3"/>
      <c r="G51" s="2">
        <v>2980.79</v>
      </c>
      <c r="H51" s="3"/>
      <c r="I51" s="2">
        <v>4042.41</v>
      </c>
      <c r="J51" s="3"/>
      <c r="K51" s="2"/>
      <c r="L51" s="3"/>
      <c r="M51" s="2">
        <v>4640.2</v>
      </c>
      <c r="N51" s="3"/>
      <c r="O51" s="2">
        <v>4751.08</v>
      </c>
      <c r="P51" s="3"/>
      <c r="Q51" s="2">
        <v>5188.3500000000004</v>
      </c>
      <c r="R51" s="2"/>
      <c r="S51" s="2"/>
      <c r="T51" s="3"/>
    </row>
    <row r="52" spans="1:23" x14ac:dyDescent="0.25">
      <c r="A52" s="3"/>
      <c r="B52" s="3"/>
      <c r="C52" s="3"/>
      <c r="D52" s="3"/>
      <c r="E52" s="3"/>
      <c r="F52" s="3"/>
      <c r="G52" s="2"/>
      <c r="H52" s="3"/>
      <c r="I52" s="2"/>
      <c r="J52" s="3"/>
      <c r="K52" s="2"/>
      <c r="L52" s="3"/>
      <c r="M52" s="2"/>
      <c r="N52" s="3"/>
      <c r="O52" s="3"/>
      <c r="P52" s="3"/>
      <c r="Q52" s="3"/>
      <c r="R52" s="3"/>
      <c r="S52" s="3"/>
      <c r="T52" s="3"/>
    </row>
    <row r="53" spans="1:23" x14ac:dyDescent="0.25">
      <c r="A53" s="3" t="s">
        <v>23</v>
      </c>
      <c r="B53" s="3"/>
      <c r="C53" s="3"/>
      <c r="D53" s="3"/>
      <c r="E53" s="3"/>
      <c r="F53" s="3"/>
      <c r="G53" s="2">
        <v>4319.24</v>
      </c>
      <c r="H53" s="3"/>
      <c r="I53" s="2">
        <v>5669.31</v>
      </c>
      <c r="J53" s="3"/>
      <c r="K53" s="2"/>
      <c r="L53" s="3"/>
      <c r="M53" s="2">
        <v>6819.36</v>
      </c>
      <c r="N53" s="3"/>
      <c r="O53" s="2">
        <v>6819.42</v>
      </c>
      <c r="P53" s="3"/>
      <c r="Q53" s="2">
        <v>6819.47</v>
      </c>
      <c r="R53" s="2"/>
      <c r="S53" s="2"/>
      <c r="T53" s="3"/>
    </row>
    <row r="54" spans="1:23" x14ac:dyDescent="0.25">
      <c r="A54" s="3"/>
      <c r="B54" s="3"/>
      <c r="C54" s="3"/>
      <c r="D54" s="3"/>
      <c r="E54" s="3"/>
      <c r="F54" s="3"/>
      <c r="G54" s="2"/>
      <c r="H54" s="3"/>
      <c r="I54" s="2"/>
      <c r="J54" s="3"/>
      <c r="K54" s="2"/>
      <c r="L54" s="3"/>
      <c r="M54" s="2"/>
      <c r="N54" s="3"/>
      <c r="O54" s="3"/>
      <c r="P54" s="3"/>
      <c r="Q54" s="3"/>
      <c r="R54" s="3"/>
      <c r="S54" s="3"/>
      <c r="T54" s="3"/>
    </row>
    <row r="55" spans="1:23" x14ac:dyDescent="0.25">
      <c r="A55" s="2" t="s">
        <v>24</v>
      </c>
      <c r="B55" s="2"/>
      <c r="C55" s="2" t="s">
        <v>100</v>
      </c>
      <c r="D55" s="2"/>
      <c r="E55" s="2"/>
      <c r="F55" s="2"/>
      <c r="G55" s="2">
        <v>110</v>
      </c>
      <c r="H55" s="3"/>
      <c r="I55" s="2">
        <v>110</v>
      </c>
      <c r="J55" s="3"/>
      <c r="K55" s="2"/>
      <c r="L55" s="3"/>
      <c r="M55" s="2">
        <v>110</v>
      </c>
      <c r="N55" s="3"/>
      <c r="O55" s="2">
        <v>110</v>
      </c>
      <c r="P55" s="3"/>
      <c r="Q55" s="2">
        <v>110</v>
      </c>
      <c r="R55" s="2"/>
      <c r="S55" s="2"/>
      <c r="T55" s="3"/>
      <c r="U55" s="1"/>
    </row>
    <row r="56" spans="1:23" x14ac:dyDescent="0.25">
      <c r="A56" s="2"/>
      <c r="B56" s="2"/>
      <c r="C56" s="2"/>
      <c r="D56" s="2"/>
      <c r="E56" s="2"/>
      <c r="F56" s="2"/>
      <c r="G56" s="2"/>
      <c r="H56" s="3"/>
      <c r="I56" s="2"/>
      <c r="J56" s="3"/>
      <c r="K56" s="2"/>
      <c r="L56" s="3"/>
      <c r="M56" s="2"/>
      <c r="N56" s="3"/>
      <c r="O56" s="3"/>
      <c r="P56" s="3"/>
      <c r="Q56" s="3"/>
      <c r="R56" s="3"/>
      <c r="S56" s="3"/>
      <c r="T56" s="3"/>
    </row>
    <row r="57" spans="1:23" x14ac:dyDescent="0.25">
      <c r="A57" s="2" t="s">
        <v>37</v>
      </c>
      <c r="B57" s="2"/>
      <c r="C57" s="2"/>
      <c r="D57" s="2"/>
      <c r="E57" s="2"/>
      <c r="F57" s="2"/>
      <c r="G57" s="2">
        <v>488.86</v>
      </c>
      <c r="I57" s="2">
        <v>488.86</v>
      </c>
      <c r="K57" s="2"/>
      <c r="M57" s="2">
        <v>488.86</v>
      </c>
      <c r="O57" s="2">
        <v>488.86</v>
      </c>
      <c r="Q57" s="2">
        <v>488.86</v>
      </c>
      <c r="R57" s="2"/>
      <c r="S57" s="2"/>
    </row>
    <row r="58" spans="1:23" x14ac:dyDescent="0.25">
      <c r="B58" s="3"/>
      <c r="C58" s="3"/>
      <c r="D58" s="3"/>
      <c r="E58" s="3"/>
      <c r="F58" s="3"/>
      <c r="G58" s="3"/>
      <c r="I58" s="3"/>
      <c r="K58" s="2"/>
      <c r="M58" s="2"/>
    </row>
    <row r="59" spans="1:23" x14ac:dyDescent="0.25">
      <c r="B59" s="3"/>
      <c r="C59" s="3"/>
      <c r="D59" s="3"/>
      <c r="E59" s="3"/>
      <c r="F59" s="3"/>
      <c r="G59" s="3"/>
      <c r="I59" s="3"/>
      <c r="K59" s="2"/>
      <c r="M59" s="2"/>
    </row>
    <row r="60" spans="1:23" x14ac:dyDescent="0.25">
      <c r="A60" s="3" t="s">
        <v>26</v>
      </c>
      <c r="B60" s="3"/>
      <c r="C60" s="3"/>
      <c r="D60" s="3"/>
      <c r="E60" s="3"/>
      <c r="F60" s="3"/>
      <c r="G60" s="2">
        <f>SUM(G49:G58)</f>
        <v>13625.27</v>
      </c>
      <c r="I60" s="2">
        <f>SUM(I49:I58)</f>
        <v>16837.810000000001</v>
      </c>
      <c r="K60" s="2"/>
      <c r="M60" s="2">
        <f>M49+M51+M53+M55+M57</f>
        <v>14921.17</v>
      </c>
      <c r="O60" s="2">
        <f>SUM(O49:O59)</f>
        <v>15008.53</v>
      </c>
      <c r="Q60" s="2">
        <f>SUM(Q49:Q59)</f>
        <v>15081.330000000002</v>
      </c>
      <c r="R60" s="2"/>
      <c r="S60" s="2"/>
      <c r="U60" s="1"/>
    </row>
    <row r="61" spans="1:23" x14ac:dyDescent="0.25">
      <c r="B61" s="3"/>
      <c r="C61" s="3"/>
      <c r="D61" s="3"/>
      <c r="E61" s="3"/>
      <c r="F61" s="3"/>
      <c r="G61" s="3"/>
    </row>
    <row r="62" spans="1:23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23" x14ac:dyDescent="0.25">
      <c r="B63" s="3"/>
      <c r="C63" s="3"/>
      <c r="D63" s="3"/>
      <c r="E63" s="3"/>
      <c r="F63" s="3"/>
      <c r="G63" s="3"/>
      <c r="I63" s="3"/>
      <c r="J63" s="3"/>
      <c r="K63" s="3"/>
    </row>
    <row r="64" spans="1:23" x14ac:dyDescent="0.25">
      <c r="B64" s="3"/>
      <c r="C64" s="3"/>
      <c r="D64" s="3"/>
      <c r="E64" s="3"/>
      <c r="F64" s="3"/>
      <c r="G64" s="3"/>
      <c r="I64" s="3" t="s">
        <v>76</v>
      </c>
      <c r="J64" s="3"/>
      <c r="K64" s="3"/>
      <c r="L64" s="7"/>
      <c r="M64" s="7"/>
      <c r="N64" s="7"/>
      <c r="O64" s="7"/>
      <c r="P64" s="7"/>
      <c r="Q64" s="7"/>
      <c r="R64" s="7"/>
      <c r="S64" s="7"/>
      <c r="T64" s="7"/>
    </row>
    <row r="65" spans="2:20" x14ac:dyDescent="0.25">
      <c r="B65" s="3"/>
      <c r="C65" s="3"/>
      <c r="D65" s="3"/>
      <c r="E65" s="3"/>
      <c r="F65" s="3"/>
      <c r="G65" s="3"/>
      <c r="I65" s="3" t="s">
        <v>78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x14ac:dyDescent="0.25">
      <c r="B66" s="3"/>
      <c r="C66" s="3"/>
      <c r="D66" s="3"/>
      <c r="E66" s="3"/>
      <c r="F66" s="3"/>
      <c r="G66" s="3"/>
    </row>
    <row r="67" spans="2:20" x14ac:dyDescent="0.25">
      <c r="B67" s="3"/>
      <c r="C67" s="3"/>
      <c r="D67" s="3"/>
      <c r="E67" s="3"/>
      <c r="F67" s="3"/>
      <c r="G67" s="3"/>
    </row>
    <row r="68" spans="2:20" x14ac:dyDescent="0.25">
      <c r="B68" s="3"/>
      <c r="C68" s="3"/>
      <c r="D68" s="3"/>
      <c r="E68" s="3"/>
      <c r="F68" s="3"/>
      <c r="G68" s="3"/>
    </row>
    <row r="69" spans="2:20" x14ac:dyDescent="0.25">
      <c r="B69" s="3"/>
      <c r="C69" s="3"/>
      <c r="D69" s="3"/>
      <c r="E69" s="3"/>
      <c r="F69" s="3"/>
      <c r="G69" s="3"/>
    </row>
  </sheetData>
  <pageMargins left="0.7" right="0.7" top="0.75" bottom="0.75" header="0.3" footer="0.3"/>
  <pageSetup scale="7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FFBE-6F59-4EF2-BB09-216F249D3D5A}">
  <sheetPr>
    <pageSetUpPr fitToPage="1"/>
  </sheetPr>
  <dimension ref="A1:AC65"/>
  <sheetViews>
    <sheetView topLeftCell="A45" workbookViewId="0">
      <selection activeCell="S49" sqref="S49:S53"/>
    </sheetView>
  </sheetViews>
  <sheetFormatPr defaultRowHeight="15" x14ac:dyDescent="0.25"/>
  <cols>
    <col min="7" max="7" width="11.140625" hidden="1" customWidth="1"/>
    <col min="8" max="8" width="9.140625" hidden="1" customWidth="1"/>
    <col min="9" max="9" width="12.28515625" hidden="1" customWidth="1"/>
    <col min="10" max="10" width="9.140625" hidden="1" customWidth="1"/>
    <col min="11" max="11" width="10.85546875" hidden="1" customWidth="1"/>
    <col min="12" max="12" width="9.140625" hidden="1" customWidth="1"/>
    <col min="13" max="13" width="11" hidden="1" customWidth="1"/>
    <col min="14" max="14" width="9.140625" hidden="1" customWidth="1"/>
    <col min="15" max="15" width="12.42578125" hidden="1" customWidth="1"/>
    <col min="16" max="16" width="9.140625" hidden="1" customWidth="1"/>
    <col min="17" max="17" width="12.28515625" hidden="1" customWidth="1"/>
    <col min="18" max="18" width="9.140625" hidden="1" customWidth="1"/>
    <col min="19" max="19" width="12" customWidth="1"/>
    <col min="20" max="20" width="11.140625" customWidth="1"/>
    <col min="21" max="21" width="12.42578125" customWidth="1"/>
    <col min="23" max="23" width="12.28515625" customWidth="1"/>
    <col min="25" max="25" width="12.7109375" customWidth="1"/>
    <col min="27" max="27" width="11.7109375" customWidth="1"/>
  </cols>
  <sheetData>
    <row r="1" spans="1:29" x14ac:dyDescent="0.25">
      <c r="C1" s="3" t="s">
        <v>0</v>
      </c>
      <c r="D1" s="3"/>
      <c r="E1" s="3"/>
      <c r="F1" s="3"/>
      <c r="G1" s="3"/>
    </row>
    <row r="2" spans="1:29" x14ac:dyDescent="0.25">
      <c r="C2" s="3"/>
      <c r="D2" s="3"/>
      <c r="E2" s="3"/>
      <c r="F2" s="3"/>
      <c r="G2" s="3"/>
    </row>
    <row r="3" spans="1:29" x14ac:dyDescent="0.25">
      <c r="C3" s="3" t="s">
        <v>103</v>
      </c>
      <c r="D3" s="3"/>
      <c r="E3" s="3"/>
      <c r="F3" s="3"/>
      <c r="G3" s="3"/>
    </row>
    <row r="4" spans="1:29" x14ac:dyDescent="0.25">
      <c r="C4" s="3"/>
      <c r="D4" s="3"/>
      <c r="E4" s="3"/>
      <c r="F4" s="3"/>
      <c r="G4" s="3"/>
    </row>
    <row r="5" spans="1:29" x14ac:dyDescent="0.25">
      <c r="D5" s="3"/>
      <c r="E5" s="3"/>
      <c r="F5" s="3"/>
      <c r="G5" s="4" t="s">
        <v>39</v>
      </c>
      <c r="I5" s="4" t="s">
        <v>39</v>
      </c>
      <c r="J5" s="3"/>
      <c r="K5" s="4" t="s">
        <v>39</v>
      </c>
      <c r="L5" s="3"/>
      <c r="M5" s="4" t="s">
        <v>39</v>
      </c>
      <c r="N5" s="3"/>
      <c r="O5" s="4" t="s">
        <v>39</v>
      </c>
      <c r="P5" s="3"/>
      <c r="Q5" s="4" t="s">
        <v>39</v>
      </c>
      <c r="R5" s="4"/>
      <c r="S5" s="4" t="s">
        <v>39</v>
      </c>
      <c r="T5" s="4"/>
      <c r="U5" s="4" t="s">
        <v>39</v>
      </c>
      <c r="V5" s="3"/>
      <c r="W5" s="4" t="s">
        <v>40</v>
      </c>
      <c r="X5" s="3"/>
      <c r="Y5" s="4" t="s">
        <v>41</v>
      </c>
      <c r="Z5" s="3"/>
      <c r="AA5" s="4" t="s">
        <v>42</v>
      </c>
      <c r="AB5" s="3"/>
    </row>
    <row r="6" spans="1:29" ht="30" x14ac:dyDescent="0.25">
      <c r="A6" s="3" t="s">
        <v>2</v>
      </c>
      <c r="G6" s="5" t="s">
        <v>43</v>
      </c>
      <c r="I6" s="5" t="s">
        <v>44</v>
      </c>
      <c r="J6" s="3"/>
      <c r="K6" s="5" t="s">
        <v>45</v>
      </c>
      <c r="L6" s="3"/>
      <c r="M6" s="5" t="s">
        <v>81</v>
      </c>
      <c r="N6" s="3"/>
      <c r="O6" s="5" t="s">
        <v>90</v>
      </c>
      <c r="P6" s="3"/>
      <c r="Q6" s="5" t="s">
        <v>93</v>
      </c>
      <c r="R6" s="5"/>
      <c r="S6" s="5" t="s">
        <v>97</v>
      </c>
      <c r="T6" s="5"/>
      <c r="U6" s="5" t="s">
        <v>101</v>
      </c>
      <c r="V6" s="3"/>
      <c r="W6" s="5" t="s">
        <v>102</v>
      </c>
      <c r="X6" s="3"/>
      <c r="Y6" s="5" t="s">
        <v>47</v>
      </c>
      <c r="Z6" s="3"/>
      <c r="AA6" s="5" t="s">
        <v>48</v>
      </c>
      <c r="AB6" s="3"/>
    </row>
    <row r="7" spans="1:29" x14ac:dyDescent="0.25">
      <c r="A7" s="3"/>
      <c r="G7" s="5"/>
      <c r="I7" s="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5"/>
      <c r="X7" s="3"/>
      <c r="Y7" s="5"/>
      <c r="Z7" s="3"/>
      <c r="AA7" s="3"/>
    </row>
    <row r="8" spans="1:29" x14ac:dyDescent="0.25">
      <c r="B8" s="3" t="s">
        <v>28</v>
      </c>
      <c r="C8" s="3"/>
      <c r="D8" s="3"/>
      <c r="E8" s="3"/>
      <c r="F8" s="3"/>
      <c r="G8" s="2">
        <v>30</v>
      </c>
      <c r="I8" s="2">
        <v>15</v>
      </c>
      <c r="J8" s="3"/>
      <c r="K8" s="2">
        <v>0</v>
      </c>
      <c r="L8" s="3"/>
      <c r="M8" s="2">
        <v>0</v>
      </c>
      <c r="N8" s="3"/>
      <c r="O8" s="2">
        <v>0</v>
      </c>
      <c r="P8" s="3"/>
      <c r="Q8" s="2">
        <v>0</v>
      </c>
      <c r="R8" s="2"/>
      <c r="S8" s="2">
        <v>5</v>
      </c>
      <c r="T8" s="2"/>
      <c r="U8" s="2">
        <v>0</v>
      </c>
      <c r="V8" s="3"/>
      <c r="W8" s="2">
        <f>+G8+I8+K8+M8+O8+Q8+S8+U8</f>
        <v>50</v>
      </c>
      <c r="X8" s="3"/>
      <c r="Y8" s="2">
        <v>300</v>
      </c>
      <c r="Z8" s="3"/>
      <c r="AA8" s="2">
        <f>+Y8-W8</f>
        <v>250</v>
      </c>
    </row>
    <row r="9" spans="1:29" x14ac:dyDescent="0.25">
      <c r="B9" s="3" t="s">
        <v>49</v>
      </c>
      <c r="C9" s="3"/>
      <c r="D9" s="3"/>
      <c r="E9" s="3"/>
      <c r="F9" s="3"/>
      <c r="G9" s="2">
        <v>0</v>
      </c>
      <c r="I9" s="2">
        <v>1551</v>
      </c>
      <c r="J9" s="4" t="s">
        <v>50</v>
      </c>
      <c r="K9" s="2">
        <v>0</v>
      </c>
      <c r="L9" s="4" t="s">
        <v>50</v>
      </c>
      <c r="M9" s="2">
        <v>0</v>
      </c>
      <c r="N9" s="4"/>
      <c r="O9" s="2">
        <v>0</v>
      </c>
      <c r="P9" s="4"/>
      <c r="Q9" s="2">
        <v>0</v>
      </c>
      <c r="R9" s="2"/>
      <c r="S9" s="2">
        <v>0</v>
      </c>
      <c r="T9" s="2"/>
      <c r="U9" s="2">
        <v>0</v>
      </c>
      <c r="V9" s="4"/>
      <c r="W9" s="2">
        <f t="shared" ref="W9:W18" si="0">+G9+I9+K9+M9+O9+Q9+S9+U9</f>
        <v>1551</v>
      </c>
      <c r="X9" s="3"/>
      <c r="Y9" s="2">
        <v>2000</v>
      </c>
      <c r="Z9" s="3"/>
      <c r="AA9" s="2">
        <f t="shared" ref="AA9:AA20" si="1">+Y9-W9</f>
        <v>449</v>
      </c>
    </row>
    <row r="10" spans="1:29" x14ac:dyDescent="0.25">
      <c r="B10" s="3" t="s">
        <v>51</v>
      </c>
      <c r="C10" s="3"/>
      <c r="D10" s="3"/>
      <c r="E10" s="3"/>
      <c r="F10" s="3"/>
      <c r="G10" s="2">
        <v>0</v>
      </c>
      <c r="I10" s="2">
        <v>50</v>
      </c>
      <c r="J10" s="4" t="s">
        <v>52</v>
      </c>
      <c r="K10" s="2">
        <v>0</v>
      </c>
      <c r="L10" s="4"/>
      <c r="M10" s="2">
        <v>0</v>
      </c>
      <c r="N10" s="4"/>
      <c r="O10" s="2">
        <v>0</v>
      </c>
      <c r="P10" s="4"/>
      <c r="Q10" s="2">
        <v>0</v>
      </c>
      <c r="R10" s="2"/>
      <c r="S10" s="2">
        <v>0</v>
      </c>
      <c r="T10" s="2"/>
      <c r="U10" s="2">
        <v>0</v>
      </c>
      <c r="V10" s="4"/>
      <c r="W10" s="2">
        <f t="shared" si="0"/>
        <v>50</v>
      </c>
      <c r="X10" s="3"/>
      <c r="Y10" s="2">
        <v>100</v>
      </c>
      <c r="Z10" s="3"/>
      <c r="AA10" s="2">
        <f t="shared" si="1"/>
        <v>50</v>
      </c>
      <c r="AC10" s="1"/>
    </row>
    <row r="11" spans="1:29" x14ac:dyDescent="0.25">
      <c r="B11" s="3" t="s">
        <v>4</v>
      </c>
      <c r="C11" s="3"/>
      <c r="D11" s="3"/>
      <c r="E11" s="3"/>
      <c r="F11" s="3"/>
      <c r="G11" s="2">
        <v>409.7</v>
      </c>
      <c r="I11" s="2">
        <v>781</v>
      </c>
      <c r="J11" s="3"/>
      <c r="K11" s="2">
        <v>294.5</v>
      </c>
      <c r="L11" s="3"/>
      <c r="M11" s="2">
        <v>299.25</v>
      </c>
      <c r="N11" s="3"/>
      <c r="O11" s="2">
        <v>13</v>
      </c>
      <c r="P11" s="3"/>
      <c r="Q11" s="2">
        <v>121.55</v>
      </c>
      <c r="R11" s="2"/>
      <c r="S11" s="2">
        <v>90.45</v>
      </c>
      <c r="T11" s="2"/>
      <c r="U11" s="2">
        <v>232.62</v>
      </c>
      <c r="V11" s="3"/>
      <c r="W11" s="2">
        <f t="shared" si="0"/>
        <v>2242.0700000000002</v>
      </c>
      <c r="X11" s="3"/>
      <c r="Y11" s="2">
        <v>5200</v>
      </c>
      <c r="Z11" s="3"/>
      <c r="AA11" s="2">
        <f t="shared" si="1"/>
        <v>2957.93</v>
      </c>
    </row>
    <row r="12" spans="1:29" x14ac:dyDescent="0.25">
      <c r="B12" s="3" t="s">
        <v>53</v>
      </c>
      <c r="C12" s="3"/>
      <c r="D12" s="3"/>
      <c r="E12" s="3"/>
      <c r="F12" s="3"/>
      <c r="G12" s="2">
        <v>0</v>
      </c>
      <c r="I12" s="2">
        <v>225</v>
      </c>
      <c r="J12" s="3"/>
      <c r="K12" s="2">
        <v>74</v>
      </c>
      <c r="L12" s="3"/>
      <c r="M12" s="2">
        <v>0</v>
      </c>
      <c r="N12" s="3"/>
      <c r="O12" s="2">
        <v>0</v>
      </c>
      <c r="P12" s="3"/>
      <c r="Q12" s="2">
        <v>0</v>
      </c>
      <c r="R12" s="2"/>
      <c r="S12" s="2">
        <v>0</v>
      </c>
      <c r="T12" s="2"/>
      <c r="U12" s="2">
        <v>0</v>
      </c>
      <c r="V12" s="3"/>
      <c r="W12" s="2">
        <f t="shared" si="0"/>
        <v>299</v>
      </c>
      <c r="X12" s="3"/>
      <c r="Y12" s="2">
        <v>600</v>
      </c>
      <c r="Z12" s="3"/>
      <c r="AA12" s="2">
        <f t="shared" si="1"/>
        <v>301</v>
      </c>
    </row>
    <row r="13" spans="1:29" x14ac:dyDescent="0.25">
      <c r="B13" s="3" t="s">
        <v>29</v>
      </c>
      <c r="C13" s="3"/>
      <c r="D13" s="3"/>
      <c r="E13" s="3"/>
      <c r="F13" s="3"/>
      <c r="G13" s="2">
        <v>500</v>
      </c>
      <c r="I13" s="2">
        <v>330</v>
      </c>
      <c r="J13" s="3"/>
      <c r="K13" s="2">
        <v>10</v>
      </c>
      <c r="L13" s="3"/>
      <c r="M13" s="2">
        <v>30</v>
      </c>
      <c r="N13" s="3"/>
      <c r="O13" s="2">
        <v>20</v>
      </c>
      <c r="P13" s="3"/>
      <c r="Q13" s="2">
        <v>0</v>
      </c>
      <c r="R13" s="2"/>
      <c r="S13" s="2">
        <v>0</v>
      </c>
      <c r="T13" s="2"/>
      <c r="U13" s="2">
        <v>15</v>
      </c>
      <c r="V13" s="3"/>
      <c r="W13" s="2">
        <f t="shared" si="0"/>
        <v>905</v>
      </c>
      <c r="X13" s="3"/>
      <c r="Y13" s="2">
        <v>1400</v>
      </c>
      <c r="Z13" s="3"/>
      <c r="AA13" s="2">
        <f t="shared" si="1"/>
        <v>495</v>
      </c>
    </row>
    <row r="14" spans="1:29" x14ac:dyDescent="0.25">
      <c r="B14" s="3" t="s">
        <v>6</v>
      </c>
      <c r="C14" s="3"/>
      <c r="D14" s="3"/>
      <c r="E14" s="3"/>
      <c r="F14" s="3"/>
      <c r="G14" s="2">
        <v>0.04</v>
      </c>
      <c r="I14" s="2">
        <v>0.03</v>
      </c>
      <c r="J14" s="3"/>
      <c r="K14" s="2">
        <v>0.04</v>
      </c>
      <c r="L14" s="3"/>
      <c r="M14" s="2">
        <v>0.05</v>
      </c>
      <c r="N14" s="3"/>
      <c r="O14" s="2">
        <v>0.06</v>
      </c>
      <c r="P14" s="3"/>
      <c r="Q14" s="2">
        <v>0</v>
      </c>
      <c r="R14" s="2"/>
      <c r="S14" s="2">
        <v>0.06</v>
      </c>
      <c r="T14" s="2"/>
      <c r="U14" s="2">
        <v>0.06</v>
      </c>
      <c r="V14" s="3"/>
      <c r="W14" s="2">
        <f t="shared" si="0"/>
        <v>0.34</v>
      </c>
      <c r="X14" s="3"/>
      <c r="Y14" s="2">
        <v>0</v>
      </c>
      <c r="Z14" s="3"/>
      <c r="AA14" s="2">
        <f t="shared" si="1"/>
        <v>-0.34</v>
      </c>
    </row>
    <row r="15" spans="1:29" x14ac:dyDescent="0.25">
      <c r="B15" s="3" t="s">
        <v>30</v>
      </c>
      <c r="C15" s="3"/>
      <c r="D15" s="3"/>
      <c r="E15" s="3"/>
      <c r="F15" s="3"/>
      <c r="G15" s="2">
        <v>73.95</v>
      </c>
      <c r="I15" s="2">
        <v>162</v>
      </c>
      <c r="J15" s="4" t="s">
        <v>54</v>
      </c>
      <c r="K15" s="2">
        <v>303</v>
      </c>
      <c r="L15" s="4" t="s">
        <v>54</v>
      </c>
      <c r="M15" s="2">
        <v>36.520000000000003</v>
      </c>
      <c r="N15" s="4"/>
      <c r="O15" s="2">
        <v>128.99</v>
      </c>
      <c r="P15" s="4"/>
      <c r="Q15" s="2">
        <v>0</v>
      </c>
      <c r="R15" s="2"/>
      <c r="S15" s="2">
        <v>0</v>
      </c>
      <c r="T15" s="2"/>
      <c r="U15" s="2">
        <v>0</v>
      </c>
      <c r="V15" s="4"/>
      <c r="W15" s="2">
        <f t="shared" si="0"/>
        <v>704.46</v>
      </c>
      <c r="X15" s="3"/>
      <c r="Y15" s="2">
        <v>60</v>
      </c>
      <c r="Z15" s="3"/>
      <c r="AA15" s="6">
        <f t="shared" si="1"/>
        <v>-644.46</v>
      </c>
    </row>
    <row r="16" spans="1:29" x14ac:dyDescent="0.25">
      <c r="B16" s="3" t="s">
        <v>31</v>
      </c>
      <c r="C16" s="3"/>
      <c r="D16" s="3"/>
      <c r="E16" s="3"/>
      <c r="F16" s="3"/>
      <c r="G16" s="2">
        <v>1230</v>
      </c>
      <c r="I16" s="2">
        <v>450</v>
      </c>
      <c r="J16" s="3"/>
      <c r="K16" s="2">
        <v>1560</v>
      </c>
      <c r="L16" s="3"/>
      <c r="M16" s="2">
        <v>390</v>
      </c>
      <c r="N16" s="3"/>
      <c r="O16" s="2">
        <v>180</v>
      </c>
      <c r="P16" s="3"/>
      <c r="Q16" s="2">
        <v>0</v>
      </c>
      <c r="R16" s="2"/>
      <c r="S16" s="2">
        <v>540</v>
      </c>
      <c r="T16" s="2"/>
      <c r="U16" s="2">
        <v>855</v>
      </c>
      <c r="V16" s="3"/>
      <c r="W16" s="2">
        <f t="shared" si="0"/>
        <v>5205</v>
      </c>
      <c r="X16" s="3"/>
      <c r="Y16" s="2">
        <v>6940</v>
      </c>
      <c r="Z16" s="3"/>
      <c r="AA16" s="2">
        <f t="shared" si="1"/>
        <v>1735</v>
      </c>
    </row>
    <row r="17" spans="1:29" x14ac:dyDescent="0.25">
      <c r="B17" s="3" t="s">
        <v>83</v>
      </c>
      <c r="C17" s="3"/>
      <c r="D17" s="3"/>
      <c r="E17" s="3"/>
      <c r="F17" s="3"/>
      <c r="G17" s="2"/>
      <c r="I17" s="2"/>
      <c r="J17" s="3"/>
      <c r="K17" s="2"/>
      <c r="L17" s="3"/>
      <c r="M17" s="2">
        <v>300</v>
      </c>
      <c r="N17" s="3"/>
      <c r="O17" s="2">
        <v>0</v>
      </c>
      <c r="P17" s="3"/>
      <c r="Q17" s="2">
        <v>0</v>
      </c>
      <c r="R17" s="2"/>
      <c r="S17" s="2">
        <v>0</v>
      </c>
      <c r="T17" s="2"/>
      <c r="U17" s="2">
        <v>0</v>
      </c>
      <c r="V17" s="3"/>
      <c r="W17" s="2">
        <f t="shared" si="0"/>
        <v>300</v>
      </c>
      <c r="X17" s="3"/>
      <c r="Y17" s="2">
        <v>0</v>
      </c>
      <c r="Z17" s="3"/>
      <c r="AA17" s="2">
        <f t="shared" si="1"/>
        <v>-300</v>
      </c>
    </row>
    <row r="18" spans="1:29" x14ac:dyDescent="0.25">
      <c r="B18" s="3" t="s">
        <v>55</v>
      </c>
      <c r="C18" s="3"/>
      <c r="D18" s="3"/>
      <c r="E18" s="3"/>
      <c r="F18" s="3"/>
      <c r="G18" s="2">
        <v>0</v>
      </c>
      <c r="I18" s="2">
        <v>0</v>
      </c>
      <c r="J18" s="3"/>
      <c r="K18" s="2">
        <v>475</v>
      </c>
      <c r="L18" s="3"/>
      <c r="M18" s="2">
        <v>0</v>
      </c>
      <c r="N18" s="3"/>
      <c r="O18" s="2">
        <v>0</v>
      </c>
      <c r="P18" s="3"/>
      <c r="Q18" s="2">
        <v>0</v>
      </c>
      <c r="R18" s="2"/>
      <c r="S18" s="2">
        <v>0</v>
      </c>
      <c r="T18" s="2"/>
      <c r="U18" s="2">
        <v>0</v>
      </c>
      <c r="V18" s="3"/>
      <c r="W18" s="2">
        <f t="shared" si="0"/>
        <v>475</v>
      </c>
      <c r="X18" s="3"/>
      <c r="Y18" s="2">
        <v>2000</v>
      </c>
      <c r="Z18" s="3"/>
      <c r="AA18" s="2">
        <f t="shared" si="1"/>
        <v>1525</v>
      </c>
    </row>
    <row r="19" spans="1:29" x14ac:dyDescent="0.25">
      <c r="B19" s="3"/>
      <c r="C19" s="3"/>
      <c r="D19" s="3"/>
      <c r="E19" s="3"/>
      <c r="F19" s="3"/>
      <c r="G19" s="2"/>
      <c r="I19" s="2"/>
      <c r="W19" s="3"/>
      <c r="AA19" s="2"/>
    </row>
    <row r="20" spans="1:29" x14ac:dyDescent="0.25">
      <c r="B20" s="3" t="s">
        <v>8</v>
      </c>
      <c r="C20" s="3"/>
      <c r="D20" s="3"/>
      <c r="E20" s="3"/>
      <c r="F20" s="3"/>
      <c r="G20" s="2">
        <f>SUM(G8:G19)</f>
        <v>2243.69</v>
      </c>
      <c r="H20" s="3"/>
      <c r="I20" s="2">
        <f>SUM(I8:I19)</f>
        <v>3564.03</v>
      </c>
      <c r="J20" s="3"/>
      <c r="K20" s="2">
        <f>SUM(K8:K19)</f>
        <v>2716.54</v>
      </c>
      <c r="L20" s="3"/>
      <c r="M20" s="2">
        <f>SUM(M8:M19)</f>
        <v>1055.82</v>
      </c>
      <c r="N20" s="3"/>
      <c r="O20" s="2">
        <f>SUM(O8:O19)</f>
        <v>342.05</v>
      </c>
      <c r="P20" s="3"/>
      <c r="Q20" s="2">
        <f>SUM(Q8:Q19)</f>
        <v>121.55</v>
      </c>
      <c r="R20" s="2"/>
      <c r="S20" s="2">
        <f>SUM(S8:S19)</f>
        <v>635.51</v>
      </c>
      <c r="T20" s="2"/>
      <c r="U20" s="2">
        <f>SUM(U8:U19)</f>
        <v>1102.68</v>
      </c>
      <c r="V20" s="3"/>
      <c r="W20" s="2">
        <f>SUM(W8:W19)</f>
        <v>11781.869999999999</v>
      </c>
      <c r="X20" s="3"/>
      <c r="Y20" s="2">
        <f>SUM(Y8:Y19)</f>
        <v>18600</v>
      </c>
      <c r="Z20" s="3"/>
      <c r="AA20" s="2">
        <f t="shared" si="1"/>
        <v>6818.130000000001</v>
      </c>
    </row>
    <row r="21" spans="1:29" x14ac:dyDescent="0.25">
      <c r="B21" s="3"/>
      <c r="C21" s="3"/>
      <c r="D21" s="3"/>
      <c r="E21" s="3"/>
      <c r="F21" s="3"/>
      <c r="G21" s="2"/>
      <c r="W21" s="3"/>
    </row>
    <row r="22" spans="1:29" x14ac:dyDescent="0.25">
      <c r="B22" s="3"/>
      <c r="C22" s="3"/>
      <c r="D22" s="3"/>
      <c r="E22" s="3"/>
      <c r="F22" s="3"/>
      <c r="G22" s="2"/>
      <c r="W22" s="3"/>
    </row>
    <row r="23" spans="1:29" x14ac:dyDescent="0.25">
      <c r="A23" s="3" t="s">
        <v>9</v>
      </c>
      <c r="B23" s="3"/>
      <c r="C23" s="3"/>
      <c r="D23" s="3"/>
      <c r="E23" s="3"/>
      <c r="F23" s="3"/>
      <c r="G23" s="2"/>
      <c r="V23" s="11"/>
      <c r="W23" s="3"/>
    </row>
    <row r="24" spans="1:29" x14ac:dyDescent="0.25">
      <c r="A24" s="3"/>
      <c r="B24" s="3"/>
      <c r="C24" s="3"/>
      <c r="D24" s="3"/>
      <c r="E24" s="3"/>
      <c r="F24" s="3"/>
      <c r="G24" s="2"/>
      <c r="W24" s="3"/>
    </row>
    <row r="25" spans="1:29" x14ac:dyDescent="0.25">
      <c r="A25" s="3"/>
      <c r="B25" s="3" t="s">
        <v>10</v>
      </c>
      <c r="C25" s="3"/>
      <c r="D25" s="3"/>
      <c r="E25" s="3"/>
      <c r="F25" s="3"/>
      <c r="G25" s="2">
        <v>0</v>
      </c>
      <c r="H25" s="3"/>
      <c r="I25" s="2">
        <v>22.47</v>
      </c>
      <c r="J25" s="3"/>
      <c r="K25" s="2">
        <v>0</v>
      </c>
      <c r="L25" s="3"/>
      <c r="M25" s="2">
        <v>0</v>
      </c>
      <c r="N25" s="3"/>
      <c r="O25" s="2">
        <v>0</v>
      </c>
      <c r="P25" s="3"/>
      <c r="Q25" s="2">
        <v>0</v>
      </c>
      <c r="R25" s="2"/>
      <c r="S25" s="2">
        <v>0</v>
      </c>
      <c r="T25" s="2"/>
      <c r="U25" s="2">
        <v>0</v>
      </c>
      <c r="V25" s="3"/>
      <c r="W25" s="2">
        <f t="shared" ref="W25:W39" si="2">+G25+I25+K25+M25+O25+Q25+S25+U25</f>
        <v>22.47</v>
      </c>
      <c r="X25" s="3"/>
      <c r="Y25" s="2">
        <v>100</v>
      </c>
      <c r="Z25" s="3"/>
      <c r="AA25" s="2">
        <f t="shared" ref="AA25:AA42" si="3">+Y25-W25</f>
        <v>77.53</v>
      </c>
    </row>
    <row r="26" spans="1:29" x14ac:dyDescent="0.25">
      <c r="A26" s="3"/>
      <c r="B26" s="3" t="s">
        <v>11</v>
      </c>
      <c r="C26" s="3"/>
      <c r="D26" s="3"/>
      <c r="E26" s="3"/>
      <c r="F26" s="3"/>
      <c r="G26" s="2">
        <v>0</v>
      </c>
      <c r="H26" s="3"/>
      <c r="I26" s="2">
        <v>475</v>
      </c>
      <c r="J26" s="3"/>
      <c r="K26" s="2">
        <v>0</v>
      </c>
      <c r="L26" s="3"/>
      <c r="M26" s="2">
        <v>0</v>
      </c>
      <c r="N26" s="3"/>
      <c r="O26" s="2">
        <v>0</v>
      </c>
      <c r="P26" s="3"/>
      <c r="Q26" s="2">
        <v>0</v>
      </c>
      <c r="R26" s="2"/>
      <c r="S26" s="2">
        <v>0</v>
      </c>
      <c r="T26" s="2"/>
      <c r="U26" s="2">
        <v>0</v>
      </c>
      <c r="V26" s="3"/>
      <c r="W26" s="2">
        <f t="shared" si="2"/>
        <v>475</v>
      </c>
      <c r="X26" s="3"/>
      <c r="Y26" s="2">
        <v>2000</v>
      </c>
      <c r="Z26" s="3"/>
      <c r="AA26" s="2">
        <f t="shared" si="3"/>
        <v>1525</v>
      </c>
    </row>
    <row r="27" spans="1:29" x14ac:dyDescent="0.25">
      <c r="A27" s="3"/>
      <c r="B27" s="3" t="s">
        <v>56</v>
      </c>
      <c r="C27" s="3"/>
      <c r="D27" s="3"/>
      <c r="E27" s="3"/>
      <c r="F27" s="3"/>
      <c r="G27" s="2">
        <v>0</v>
      </c>
      <c r="H27" s="3"/>
      <c r="I27" s="2">
        <v>0</v>
      </c>
      <c r="J27" s="3"/>
      <c r="K27" s="2">
        <v>0</v>
      </c>
      <c r="L27" s="3"/>
      <c r="M27" s="2">
        <v>185</v>
      </c>
      <c r="N27" s="3"/>
      <c r="O27" s="2">
        <v>0</v>
      </c>
      <c r="P27" s="3"/>
      <c r="Q27" s="2">
        <v>0</v>
      </c>
      <c r="R27" s="2"/>
      <c r="S27" s="2">
        <v>0</v>
      </c>
      <c r="T27" s="2"/>
      <c r="U27" s="2">
        <v>0</v>
      </c>
      <c r="V27" s="3"/>
      <c r="W27" s="2">
        <f t="shared" si="2"/>
        <v>185</v>
      </c>
      <c r="X27" s="3"/>
      <c r="Y27" s="2">
        <v>300</v>
      </c>
      <c r="Z27" s="3"/>
      <c r="AA27" s="2">
        <f t="shared" si="3"/>
        <v>115</v>
      </c>
    </row>
    <row r="28" spans="1:29" x14ac:dyDescent="0.25">
      <c r="A28" s="3"/>
      <c r="B28" s="3" t="s">
        <v>51</v>
      </c>
      <c r="C28" s="3"/>
      <c r="D28" s="3"/>
      <c r="E28" s="3"/>
      <c r="F28" s="3"/>
      <c r="G28" s="2">
        <v>0</v>
      </c>
      <c r="I28" s="2">
        <v>0</v>
      </c>
      <c r="K28" s="2">
        <v>53.47</v>
      </c>
      <c r="M28" s="2">
        <v>0</v>
      </c>
      <c r="O28" s="2">
        <v>0</v>
      </c>
      <c r="Q28" s="2">
        <v>37.31</v>
      </c>
      <c r="R28" s="2"/>
      <c r="S28" s="2">
        <v>0</v>
      </c>
      <c r="T28" s="2"/>
      <c r="U28" s="2">
        <v>0</v>
      </c>
      <c r="W28" s="2">
        <f t="shared" si="2"/>
        <v>90.78</v>
      </c>
      <c r="Y28" s="2">
        <v>100</v>
      </c>
      <c r="AA28" s="2">
        <f t="shared" si="3"/>
        <v>9.2199999999999989</v>
      </c>
    </row>
    <row r="29" spans="1:29" x14ac:dyDescent="0.25">
      <c r="B29" s="3" t="s">
        <v>15</v>
      </c>
      <c r="C29" s="3"/>
      <c r="D29" s="3"/>
      <c r="E29" s="3"/>
      <c r="F29" s="3"/>
      <c r="G29" s="2">
        <v>239.99</v>
      </c>
      <c r="H29" s="3"/>
      <c r="I29" s="2">
        <v>351.74</v>
      </c>
      <c r="J29" s="3"/>
      <c r="K29" s="2">
        <v>349.39</v>
      </c>
      <c r="L29" s="3"/>
      <c r="M29" s="2">
        <v>28.94</v>
      </c>
      <c r="N29" s="3"/>
      <c r="O29" s="2">
        <v>36.299999999999997</v>
      </c>
      <c r="P29" s="3"/>
      <c r="Q29" s="2">
        <v>101.02</v>
      </c>
      <c r="R29" s="2"/>
      <c r="S29" s="2">
        <v>41.55</v>
      </c>
      <c r="T29" s="2"/>
      <c r="U29" s="2">
        <v>412.33</v>
      </c>
      <c r="V29" s="3"/>
      <c r="W29" s="2">
        <f t="shared" si="2"/>
        <v>1561.26</v>
      </c>
      <c r="X29" s="3"/>
      <c r="Y29" s="2">
        <v>4500</v>
      </c>
      <c r="Z29" s="3"/>
      <c r="AA29" s="2">
        <f t="shared" si="3"/>
        <v>2938.74</v>
      </c>
    </row>
    <row r="30" spans="1:29" x14ac:dyDescent="0.25">
      <c r="B30" s="3" t="s">
        <v>99</v>
      </c>
      <c r="C30" s="3"/>
      <c r="D30" s="3"/>
      <c r="E30" s="3"/>
      <c r="F30" s="3"/>
      <c r="G30" s="2"/>
      <c r="H30" s="3"/>
      <c r="I30" s="2"/>
      <c r="J30" s="3"/>
      <c r="K30" s="2"/>
      <c r="L30" s="3"/>
      <c r="M30" s="2"/>
      <c r="N30" s="3"/>
      <c r="O30" s="2"/>
      <c r="P30" s="3"/>
      <c r="Q30" s="2">
        <v>0</v>
      </c>
      <c r="R30" s="2"/>
      <c r="S30" s="2">
        <v>192.57</v>
      </c>
      <c r="T30" s="2"/>
      <c r="U30" s="2">
        <v>0</v>
      </c>
      <c r="V30" s="3"/>
      <c r="W30" s="2">
        <f t="shared" si="2"/>
        <v>192.57</v>
      </c>
      <c r="X30" s="3"/>
      <c r="Y30" s="2">
        <v>0</v>
      </c>
      <c r="Z30" s="3"/>
      <c r="AA30" s="2">
        <f t="shared" si="3"/>
        <v>-192.57</v>
      </c>
    </row>
    <row r="31" spans="1:29" x14ac:dyDescent="0.25">
      <c r="B31" s="3" t="s">
        <v>62</v>
      </c>
      <c r="C31" s="3"/>
      <c r="D31" s="3"/>
      <c r="E31" s="3"/>
      <c r="F31" s="3"/>
      <c r="G31" s="2">
        <v>0</v>
      </c>
      <c r="I31" s="2">
        <v>0</v>
      </c>
      <c r="K31" s="2">
        <v>0</v>
      </c>
      <c r="M31" s="2">
        <v>2659.8</v>
      </c>
      <c r="O31" s="2">
        <v>0</v>
      </c>
      <c r="Q31" s="2">
        <v>0</v>
      </c>
      <c r="R31" s="2"/>
      <c r="S31" s="2">
        <v>0</v>
      </c>
      <c r="T31" s="2"/>
      <c r="U31" s="2">
        <v>0</v>
      </c>
      <c r="W31" s="2">
        <f t="shared" si="2"/>
        <v>2659.8</v>
      </c>
      <c r="X31" s="4"/>
      <c r="Y31" s="2">
        <v>2500</v>
      </c>
      <c r="AA31" s="6">
        <f t="shared" si="3"/>
        <v>-159.80000000000018</v>
      </c>
      <c r="AB31" s="3"/>
      <c r="AC31" s="3"/>
    </row>
    <row r="32" spans="1:29" x14ac:dyDescent="0.25">
      <c r="B32" s="3" t="s">
        <v>32</v>
      </c>
      <c r="C32" s="3"/>
      <c r="D32" s="3"/>
      <c r="E32" s="3"/>
      <c r="F32" s="3"/>
      <c r="G32" s="2">
        <v>125</v>
      </c>
      <c r="H32" s="3"/>
      <c r="I32" s="2">
        <v>0</v>
      </c>
      <c r="J32" s="3"/>
      <c r="K32" s="2">
        <v>0</v>
      </c>
      <c r="L32" s="3"/>
      <c r="M32" s="2">
        <v>0</v>
      </c>
      <c r="N32" s="3"/>
      <c r="O32" s="2">
        <v>0</v>
      </c>
      <c r="P32" s="3"/>
      <c r="Q32" s="2">
        <v>0</v>
      </c>
      <c r="R32" s="2"/>
      <c r="S32" s="2">
        <v>0</v>
      </c>
      <c r="T32" s="2"/>
      <c r="U32" s="2">
        <v>0</v>
      </c>
      <c r="V32" s="3"/>
      <c r="W32" s="2">
        <f t="shared" si="2"/>
        <v>125</v>
      </c>
      <c r="X32" s="3"/>
      <c r="Y32" s="2">
        <v>300</v>
      </c>
      <c r="Z32" s="3"/>
      <c r="AA32" s="2">
        <f t="shared" si="3"/>
        <v>175</v>
      </c>
    </row>
    <row r="33" spans="1:29" x14ac:dyDescent="0.25">
      <c r="B33" s="3" t="s">
        <v>33</v>
      </c>
      <c r="C33" s="3"/>
      <c r="D33" s="3"/>
      <c r="E33" s="3"/>
      <c r="F33" s="3"/>
      <c r="G33" s="2">
        <v>35</v>
      </c>
      <c r="I33" s="2">
        <v>379.46</v>
      </c>
      <c r="J33" s="4" t="s">
        <v>57</v>
      </c>
      <c r="K33" s="2">
        <v>168.55</v>
      </c>
      <c r="L33" s="4"/>
      <c r="M33" s="2">
        <v>78.94</v>
      </c>
      <c r="N33" s="4"/>
      <c r="O33" s="2">
        <v>46.8</v>
      </c>
      <c r="P33" s="4"/>
      <c r="Q33" s="2">
        <f>155.27</f>
        <v>155.27000000000001</v>
      </c>
      <c r="R33" s="2"/>
      <c r="S33" s="2">
        <v>108.28</v>
      </c>
      <c r="T33" s="2"/>
      <c r="U33" s="2">
        <v>79.5</v>
      </c>
      <c r="V33" s="4"/>
      <c r="W33" s="2">
        <f t="shared" si="2"/>
        <v>1051.8</v>
      </c>
      <c r="Y33" s="2">
        <v>1200</v>
      </c>
      <c r="AA33" s="10">
        <f t="shared" si="3"/>
        <v>148.20000000000005</v>
      </c>
    </row>
    <row r="34" spans="1:29" x14ac:dyDescent="0.25">
      <c r="B34" s="3" t="s">
        <v>16</v>
      </c>
      <c r="C34" s="3"/>
      <c r="D34" s="3"/>
      <c r="E34" s="3"/>
      <c r="F34" s="3" t="s">
        <v>14</v>
      </c>
      <c r="G34" s="2">
        <v>1141.77</v>
      </c>
      <c r="H34" s="4" t="s">
        <v>50</v>
      </c>
      <c r="I34" s="2">
        <v>500.48</v>
      </c>
      <c r="K34" s="2">
        <v>447.9</v>
      </c>
      <c r="M34" s="2">
        <v>110.21</v>
      </c>
      <c r="O34" s="2">
        <v>69.12</v>
      </c>
      <c r="Q34" s="2">
        <v>0</v>
      </c>
      <c r="R34" s="2"/>
      <c r="S34" s="2">
        <v>54.04</v>
      </c>
      <c r="T34" s="2"/>
      <c r="U34" s="2">
        <v>143.49</v>
      </c>
      <c r="W34" s="2">
        <f t="shared" si="2"/>
        <v>2467.0100000000002</v>
      </c>
      <c r="Y34" s="2">
        <v>6000</v>
      </c>
      <c r="AA34" s="2">
        <f t="shared" si="3"/>
        <v>3532.99</v>
      </c>
      <c r="AB34" s="2"/>
    </row>
    <row r="35" spans="1:29" x14ac:dyDescent="0.25">
      <c r="B35" s="3" t="s">
        <v>17</v>
      </c>
      <c r="C35" s="3"/>
      <c r="D35" s="3"/>
      <c r="E35" s="3"/>
      <c r="F35" s="3"/>
      <c r="G35" s="2">
        <v>125.99</v>
      </c>
      <c r="I35" s="2">
        <v>61.89</v>
      </c>
      <c r="K35" s="2">
        <v>0</v>
      </c>
      <c r="M35" s="2">
        <v>17.46</v>
      </c>
      <c r="O35" s="2">
        <v>0</v>
      </c>
      <c r="Q35" s="2">
        <v>0</v>
      </c>
      <c r="R35" s="2"/>
      <c r="S35" s="2">
        <v>0</v>
      </c>
      <c r="T35" s="2"/>
      <c r="U35" s="2">
        <v>99.99</v>
      </c>
      <c r="W35" s="2">
        <f t="shared" si="2"/>
        <v>305.33</v>
      </c>
      <c r="Y35" s="2">
        <v>600</v>
      </c>
      <c r="AA35" s="2">
        <f t="shared" si="3"/>
        <v>294.67</v>
      </c>
      <c r="AB35" s="3"/>
      <c r="AC35" s="3"/>
    </row>
    <row r="36" spans="1:29" x14ac:dyDescent="0.25">
      <c r="B36" s="3" t="s">
        <v>35</v>
      </c>
      <c r="C36" s="3"/>
      <c r="D36" s="3"/>
      <c r="E36" s="3"/>
      <c r="F36" s="3"/>
      <c r="G36" s="2">
        <v>225.84</v>
      </c>
      <c r="H36" s="4" t="s">
        <v>52</v>
      </c>
      <c r="I36" s="2">
        <v>0</v>
      </c>
      <c r="K36" s="2">
        <v>254.22</v>
      </c>
      <c r="M36" s="2">
        <v>0</v>
      </c>
      <c r="O36" s="2">
        <v>0</v>
      </c>
      <c r="Q36" s="2">
        <v>42.47</v>
      </c>
      <c r="R36" s="2"/>
      <c r="S36" s="2">
        <v>0</v>
      </c>
      <c r="T36" s="2"/>
      <c r="U36" s="2">
        <v>0</v>
      </c>
      <c r="W36" s="2">
        <f t="shared" si="2"/>
        <v>522.53</v>
      </c>
      <c r="Y36" s="2">
        <v>600</v>
      </c>
      <c r="AA36" s="2">
        <f t="shared" si="3"/>
        <v>77.470000000000027</v>
      </c>
      <c r="AB36" s="3"/>
      <c r="AC36" s="3"/>
    </row>
    <row r="37" spans="1:29" x14ac:dyDescent="0.25">
      <c r="B37" s="3" t="s">
        <v>60</v>
      </c>
      <c r="C37" s="3"/>
      <c r="D37" s="3"/>
      <c r="E37" s="3"/>
      <c r="F37" s="3"/>
      <c r="G37" s="2">
        <v>0</v>
      </c>
      <c r="H37" s="4"/>
      <c r="I37" s="2">
        <v>0</v>
      </c>
      <c r="K37" s="2">
        <v>0</v>
      </c>
      <c r="M37" s="2">
        <v>0</v>
      </c>
      <c r="O37" s="2">
        <v>0</v>
      </c>
      <c r="Q37" s="2">
        <v>0</v>
      </c>
      <c r="R37" s="2"/>
      <c r="S37" s="2">
        <v>0</v>
      </c>
      <c r="T37" s="2"/>
      <c r="U37" s="2">
        <v>0</v>
      </c>
      <c r="W37" s="2">
        <f t="shared" si="2"/>
        <v>0</v>
      </c>
      <c r="Y37" s="2">
        <v>150</v>
      </c>
      <c r="AA37" s="2">
        <f t="shared" si="3"/>
        <v>150</v>
      </c>
      <c r="AB37" s="3"/>
      <c r="AC37" s="3"/>
    </row>
    <row r="38" spans="1:29" x14ac:dyDescent="0.25">
      <c r="B38" s="3" t="s">
        <v>65</v>
      </c>
      <c r="C38" s="3"/>
      <c r="D38" s="3"/>
      <c r="E38" s="3"/>
      <c r="F38" s="3"/>
      <c r="G38" s="2">
        <v>0</v>
      </c>
      <c r="I38" s="2">
        <v>0</v>
      </c>
      <c r="K38" s="2">
        <v>0</v>
      </c>
      <c r="M38" s="2">
        <v>0</v>
      </c>
      <c r="O38" s="2">
        <v>0</v>
      </c>
      <c r="Q38" s="2">
        <v>0</v>
      </c>
      <c r="R38" s="2"/>
      <c r="S38" s="2">
        <v>0</v>
      </c>
      <c r="T38" s="2"/>
      <c r="U38" s="2">
        <v>0</v>
      </c>
      <c r="W38" s="2">
        <f t="shared" si="2"/>
        <v>0</v>
      </c>
      <c r="Y38" s="2">
        <v>50</v>
      </c>
      <c r="AA38" s="2">
        <f t="shared" si="3"/>
        <v>50</v>
      </c>
      <c r="AB38" s="3"/>
      <c r="AC38" s="3"/>
    </row>
    <row r="39" spans="1:29" x14ac:dyDescent="0.25">
      <c r="B39" s="3" t="s">
        <v>67</v>
      </c>
      <c r="C39" s="3"/>
      <c r="D39" s="3"/>
      <c r="E39" s="3"/>
      <c r="F39" s="3"/>
      <c r="G39" s="2">
        <v>0</v>
      </c>
      <c r="I39" s="2">
        <v>0</v>
      </c>
      <c r="K39" s="2">
        <v>0</v>
      </c>
      <c r="M39" s="2">
        <v>0</v>
      </c>
      <c r="O39" s="2">
        <v>0</v>
      </c>
      <c r="Q39" s="2">
        <v>251.7</v>
      </c>
      <c r="R39" s="2"/>
      <c r="S39" s="2">
        <v>0</v>
      </c>
      <c r="T39" s="2"/>
      <c r="U39" s="2">
        <v>0</v>
      </c>
      <c r="W39" s="2">
        <f t="shared" si="2"/>
        <v>251.7</v>
      </c>
      <c r="Y39" s="2">
        <v>200</v>
      </c>
      <c r="AA39" s="2">
        <f t="shared" si="3"/>
        <v>-51.699999999999989</v>
      </c>
    </row>
    <row r="40" spans="1:29" x14ac:dyDescent="0.25">
      <c r="B40" s="3"/>
      <c r="C40" s="3"/>
      <c r="D40" s="3"/>
      <c r="E40" s="3"/>
      <c r="F40" s="3"/>
      <c r="G40" s="2"/>
      <c r="I40" s="2"/>
      <c r="K40" s="2"/>
      <c r="M40" s="2"/>
      <c r="O40" s="2"/>
      <c r="Q40" s="2"/>
      <c r="R40" s="2"/>
      <c r="S40" s="2"/>
      <c r="T40" s="2"/>
      <c r="U40" s="2"/>
      <c r="W40" s="2"/>
      <c r="Y40" s="2"/>
      <c r="AA40" s="2"/>
    </row>
    <row r="41" spans="1:29" x14ac:dyDescent="0.25">
      <c r="B41" s="3"/>
      <c r="C41" s="3"/>
      <c r="D41" s="3"/>
      <c r="E41" s="3"/>
      <c r="F41" s="3"/>
      <c r="G41" s="2"/>
      <c r="W41" s="3"/>
      <c r="AA41" s="2">
        <f t="shared" si="3"/>
        <v>0</v>
      </c>
    </row>
    <row r="42" spans="1:29" x14ac:dyDescent="0.25">
      <c r="B42" s="3" t="s">
        <v>18</v>
      </c>
      <c r="C42" s="3"/>
      <c r="D42" s="3"/>
      <c r="E42" s="3"/>
      <c r="F42" s="3"/>
      <c r="G42" s="2">
        <f>SUM(G24:G41)</f>
        <v>1893.59</v>
      </c>
      <c r="I42" s="2">
        <f>SUM(I24:I41)</f>
        <v>1791.0400000000002</v>
      </c>
      <c r="K42" s="2">
        <f>SUM(K24:K41)</f>
        <v>1273.53</v>
      </c>
      <c r="M42" s="2">
        <f>SUM(M24:M41)</f>
        <v>3080.3500000000004</v>
      </c>
      <c r="O42" s="2">
        <f>SUM(O24:O41)</f>
        <v>152.22</v>
      </c>
      <c r="Q42" s="2">
        <f>SUM(Q24:Q41)</f>
        <v>587.77</v>
      </c>
      <c r="R42" s="2"/>
      <c r="S42" s="2">
        <f>SUM(S24:S41)</f>
        <v>396.44</v>
      </c>
      <c r="T42" s="2"/>
      <c r="U42" s="2">
        <f>SUM(U24:U41)</f>
        <v>735.31</v>
      </c>
      <c r="W42" s="2">
        <f>SUM(W24:W41)</f>
        <v>9910.2500000000036</v>
      </c>
      <c r="Y42" s="2">
        <f>SUM(Y24:Y41)</f>
        <v>18600</v>
      </c>
      <c r="AA42" s="2">
        <f t="shared" si="3"/>
        <v>8689.7499999999964</v>
      </c>
    </row>
    <row r="43" spans="1:29" x14ac:dyDescent="0.25">
      <c r="B43" s="3"/>
      <c r="C43" s="3"/>
      <c r="D43" s="3"/>
      <c r="E43" s="3"/>
      <c r="F43" s="3"/>
      <c r="G43" s="2"/>
      <c r="W43" s="3"/>
    </row>
    <row r="44" spans="1:29" x14ac:dyDescent="0.25">
      <c r="B44" s="3" t="s">
        <v>19</v>
      </c>
      <c r="C44" s="3"/>
      <c r="D44" s="3"/>
      <c r="E44" s="3"/>
      <c r="F44" s="3"/>
      <c r="G44" s="2">
        <f>+G20-G42</f>
        <v>350.10000000000014</v>
      </c>
      <c r="I44" s="2">
        <f>+I20-I42</f>
        <v>1772.99</v>
      </c>
      <c r="K44" s="2">
        <f>+K20-K42</f>
        <v>1443.01</v>
      </c>
      <c r="M44" s="2">
        <f>+M20-M42</f>
        <v>-2024.5300000000004</v>
      </c>
      <c r="O44" s="2">
        <f>+O20-O42</f>
        <v>189.83</v>
      </c>
      <c r="Q44" s="2">
        <f>+Q20-Q42</f>
        <v>-466.21999999999997</v>
      </c>
      <c r="R44" s="2"/>
      <c r="S44" s="2">
        <f>+S20-S42</f>
        <v>239.07</v>
      </c>
      <c r="T44" s="2"/>
      <c r="U44" s="2">
        <f>+U20-U42</f>
        <v>367.37000000000012</v>
      </c>
      <c r="W44" s="2">
        <f>+W20-W42</f>
        <v>1871.6199999999953</v>
      </c>
    </row>
    <row r="45" spans="1:29" x14ac:dyDescent="0.25">
      <c r="B45" s="3"/>
      <c r="C45" s="3"/>
      <c r="D45" s="3"/>
      <c r="E45" s="3"/>
      <c r="F45" s="3"/>
      <c r="G45" s="2"/>
      <c r="Q45" s="3"/>
      <c r="R45" s="3"/>
      <c r="S45" s="3"/>
      <c r="T45" s="3"/>
      <c r="U45" s="3"/>
      <c r="V45" s="3"/>
      <c r="W45" s="3"/>
      <c r="X45" s="3"/>
      <c r="Y45" s="3"/>
    </row>
    <row r="46" spans="1:29" x14ac:dyDescent="0.25">
      <c r="B46" s="3"/>
      <c r="C46" s="3"/>
      <c r="D46" s="3"/>
      <c r="E46" s="3"/>
      <c r="F46" s="3"/>
      <c r="G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9" x14ac:dyDescent="0.25">
      <c r="A47" s="3" t="s">
        <v>20</v>
      </c>
      <c r="B47" s="3"/>
      <c r="C47" s="3"/>
      <c r="D47" s="3"/>
      <c r="E47" s="3"/>
      <c r="F47" s="3"/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5" x14ac:dyDescent="0.25">
      <c r="A49" s="3" t="s">
        <v>21</v>
      </c>
      <c r="B49" s="3"/>
      <c r="C49" s="3"/>
      <c r="D49" s="3"/>
      <c r="E49" s="3"/>
      <c r="F49" s="3"/>
      <c r="G49" s="2">
        <v>5726.38</v>
      </c>
      <c r="H49" s="3"/>
      <c r="I49" s="2">
        <v>6527.23</v>
      </c>
      <c r="J49" s="3"/>
      <c r="K49" s="2"/>
      <c r="L49" s="3"/>
      <c r="M49" s="2">
        <v>2862.75</v>
      </c>
      <c r="N49" s="3"/>
      <c r="O49" s="2">
        <v>2839.17</v>
      </c>
      <c r="P49" s="3"/>
      <c r="Q49" s="2">
        <v>2474.65</v>
      </c>
      <c r="R49" s="2"/>
      <c r="S49" s="2">
        <v>4267.8100000000004</v>
      </c>
      <c r="T49" s="2"/>
      <c r="U49" s="2"/>
      <c r="V49" s="3"/>
      <c r="Y49" s="2"/>
    </row>
    <row r="50" spans="1:25" x14ac:dyDescent="0.25">
      <c r="A50" s="3"/>
      <c r="B50" s="3"/>
      <c r="C50" s="3"/>
      <c r="D50" s="3"/>
      <c r="E50" s="3"/>
      <c r="F50" s="3"/>
      <c r="G50" s="2"/>
      <c r="H50" s="3"/>
      <c r="I50" s="2"/>
      <c r="J50" s="3"/>
      <c r="K50" s="2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</row>
    <row r="51" spans="1:25" x14ac:dyDescent="0.25">
      <c r="A51" s="3" t="s">
        <v>86</v>
      </c>
      <c r="B51" s="3"/>
      <c r="C51" s="3"/>
      <c r="D51" s="3"/>
      <c r="E51" s="3"/>
      <c r="F51" s="3"/>
      <c r="G51" s="2">
        <v>2980.79</v>
      </c>
      <c r="H51" s="3"/>
      <c r="I51" s="2">
        <v>4042.41</v>
      </c>
      <c r="J51" s="3"/>
      <c r="K51" s="2"/>
      <c r="L51" s="3"/>
      <c r="M51" s="2">
        <v>4640.2</v>
      </c>
      <c r="N51" s="3"/>
      <c r="O51" s="2">
        <v>4751.08</v>
      </c>
      <c r="P51" s="3"/>
      <c r="Q51" s="2">
        <v>5188.3500000000004</v>
      </c>
      <c r="R51" s="2"/>
      <c r="S51" s="2">
        <v>3448.55</v>
      </c>
      <c r="T51" s="2"/>
      <c r="U51" s="2"/>
      <c r="V51" s="3"/>
    </row>
    <row r="52" spans="1:25" x14ac:dyDescent="0.25">
      <c r="A52" s="3"/>
      <c r="B52" s="3"/>
      <c r="C52" s="3"/>
      <c r="D52" s="3"/>
      <c r="E52" s="3"/>
      <c r="F52" s="3"/>
      <c r="G52" s="2"/>
      <c r="H52" s="3"/>
      <c r="I52" s="2"/>
      <c r="J52" s="3"/>
      <c r="K52" s="2"/>
      <c r="L52" s="3"/>
      <c r="M52" s="2"/>
      <c r="N52" s="3"/>
      <c r="O52" s="3"/>
      <c r="P52" s="3"/>
      <c r="Q52" s="3"/>
      <c r="R52" s="3"/>
      <c r="S52" s="3"/>
      <c r="T52" s="3"/>
      <c r="U52" s="3"/>
      <c r="V52" s="3"/>
    </row>
    <row r="53" spans="1:25" x14ac:dyDescent="0.25">
      <c r="A53" s="3" t="s">
        <v>23</v>
      </c>
      <c r="B53" s="3"/>
      <c r="C53" s="3"/>
      <c r="D53" s="3"/>
      <c r="E53" s="3"/>
      <c r="F53" s="3"/>
      <c r="G53" s="2">
        <v>4319.24</v>
      </c>
      <c r="H53" s="3"/>
      <c r="I53" s="2">
        <v>5669.31</v>
      </c>
      <c r="J53" s="3"/>
      <c r="K53" s="2"/>
      <c r="L53" s="3"/>
      <c r="M53" s="2">
        <v>6819.36</v>
      </c>
      <c r="N53" s="3"/>
      <c r="O53" s="2">
        <v>6819.42</v>
      </c>
      <c r="P53" s="3"/>
      <c r="Q53" s="2">
        <v>6819.47</v>
      </c>
      <c r="R53" s="2"/>
      <c r="S53" s="2">
        <v>6819.59</v>
      </c>
      <c r="T53" s="2"/>
      <c r="U53" s="2"/>
      <c r="V53" s="3"/>
    </row>
    <row r="54" spans="1:25" x14ac:dyDescent="0.25">
      <c r="A54" s="3"/>
      <c r="B54" s="3"/>
      <c r="C54" s="3"/>
      <c r="D54" s="3"/>
      <c r="E54" s="3"/>
      <c r="F54" s="3"/>
      <c r="G54" s="2"/>
      <c r="H54" s="3"/>
      <c r="I54" s="2"/>
      <c r="J54" s="3"/>
      <c r="K54" s="2"/>
      <c r="L54" s="3"/>
      <c r="M54" s="2"/>
      <c r="N54" s="3"/>
      <c r="O54" s="3"/>
      <c r="P54" s="3"/>
      <c r="Q54" s="3"/>
      <c r="R54" s="3"/>
      <c r="S54" s="3"/>
      <c r="T54" s="3"/>
      <c r="U54" s="3"/>
      <c r="V54" s="3"/>
    </row>
    <row r="55" spans="1:25" x14ac:dyDescent="0.25">
      <c r="A55" s="2" t="s">
        <v>24</v>
      </c>
      <c r="B55" s="2"/>
      <c r="C55" s="2" t="s">
        <v>100</v>
      </c>
      <c r="D55" s="2"/>
      <c r="E55" s="2"/>
      <c r="F55" s="2"/>
      <c r="G55" s="2">
        <v>110</v>
      </c>
      <c r="H55" s="3"/>
      <c r="I55" s="2">
        <v>110</v>
      </c>
      <c r="J55" s="3"/>
      <c r="K55" s="2"/>
      <c r="L55" s="3"/>
      <c r="M55" s="2">
        <v>110</v>
      </c>
      <c r="N55" s="3"/>
      <c r="O55" s="2">
        <v>110</v>
      </c>
      <c r="P55" s="3"/>
      <c r="Q55" s="2">
        <v>110</v>
      </c>
      <c r="R55" s="2"/>
      <c r="S55" s="2">
        <v>110</v>
      </c>
      <c r="T55" s="2"/>
      <c r="U55" s="2"/>
      <c r="V55" s="3"/>
      <c r="W55" s="1"/>
    </row>
    <row r="56" spans="1:25" x14ac:dyDescent="0.25">
      <c r="A56" s="2"/>
      <c r="B56" s="2"/>
      <c r="C56" s="2"/>
      <c r="D56" s="2"/>
      <c r="E56" s="2"/>
      <c r="F56" s="2"/>
      <c r="G56" s="2"/>
      <c r="H56" s="3"/>
      <c r="I56" s="2"/>
      <c r="J56" s="3"/>
      <c r="K56" s="2"/>
      <c r="L56" s="3"/>
      <c r="M56" s="2"/>
      <c r="N56" s="3"/>
      <c r="O56" s="3"/>
      <c r="P56" s="3"/>
      <c r="Q56" s="3"/>
      <c r="R56" s="3"/>
      <c r="S56" s="3"/>
      <c r="T56" s="3"/>
      <c r="U56" s="3"/>
      <c r="V56" s="3"/>
    </row>
    <row r="57" spans="1:25" x14ac:dyDescent="0.25">
      <c r="A57" s="2" t="s">
        <v>37</v>
      </c>
      <c r="B57" s="2"/>
      <c r="C57" s="2"/>
      <c r="D57" s="2"/>
      <c r="E57" s="2"/>
      <c r="F57" s="2"/>
      <c r="G57" s="2">
        <v>488.86</v>
      </c>
      <c r="I57" s="2">
        <v>488.86</v>
      </c>
      <c r="K57" s="2"/>
      <c r="M57" s="2">
        <v>488.86</v>
      </c>
      <c r="O57" s="2">
        <v>488.86</v>
      </c>
      <c r="Q57" s="2">
        <v>488.86</v>
      </c>
      <c r="R57" s="2"/>
      <c r="S57" s="2">
        <v>488.86</v>
      </c>
      <c r="T57" s="2"/>
      <c r="U57" s="2"/>
    </row>
    <row r="58" spans="1:25" x14ac:dyDescent="0.25">
      <c r="B58" s="3"/>
      <c r="C58" s="3"/>
      <c r="D58" s="3"/>
      <c r="E58" s="3"/>
      <c r="F58" s="3"/>
      <c r="G58" s="3"/>
      <c r="I58" s="3"/>
      <c r="K58" s="2"/>
      <c r="M58" s="2"/>
    </row>
    <row r="59" spans="1:25" x14ac:dyDescent="0.25">
      <c r="B59" s="3"/>
      <c r="C59" s="3"/>
      <c r="D59" s="3"/>
      <c r="E59" s="3"/>
      <c r="F59" s="3"/>
      <c r="G59" s="3"/>
      <c r="I59" s="3"/>
      <c r="K59" s="2"/>
      <c r="M59" s="2"/>
    </row>
    <row r="60" spans="1:25" x14ac:dyDescent="0.25">
      <c r="A60" s="3" t="s">
        <v>26</v>
      </c>
      <c r="B60" s="3"/>
      <c r="C60" s="3"/>
      <c r="D60" s="3"/>
      <c r="E60" s="3"/>
      <c r="F60" s="3"/>
      <c r="G60" s="2">
        <f>SUM(G49:G58)</f>
        <v>13625.27</v>
      </c>
      <c r="I60" s="2">
        <f>SUM(I49:I58)</f>
        <v>16837.810000000001</v>
      </c>
      <c r="K60" s="2"/>
      <c r="M60" s="2">
        <f>M49+M51+M53+M55+M57</f>
        <v>14921.17</v>
      </c>
      <c r="O60" s="2">
        <f>SUM(O49:O59)</f>
        <v>15008.53</v>
      </c>
      <c r="Q60" s="2">
        <f>SUM(Q49:Q59)</f>
        <v>15081.330000000002</v>
      </c>
      <c r="R60" s="2"/>
      <c r="S60" s="2">
        <f>SUM(S49:S59)</f>
        <v>15134.810000000001</v>
      </c>
      <c r="T60" s="2"/>
      <c r="U60" s="2"/>
      <c r="W60" s="1"/>
    </row>
    <row r="61" spans="1:25" x14ac:dyDescent="0.25">
      <c r="B61" s="3"/>
      <c r="C61" s="3"/>
      <c r="D61" s="3"/>
      <c r="E61" s="3"/>
      <c r="F61" s="3"/>
      <c r="G61" s="3"/>
    </row>
    <row r="62" spans="1:25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U62" s="1"/>
    </row>
    <row r="63" spans="1:25" x14ac:dyDescent="0.25">
      <c r="B63" s="3"/>
      <c r="C63" s="3"/>
      <c r="D63" s="3"/>
      <c r="E63" s="3"/>
      <c r="F63" s="3"/>
      <c r="G63" s="3"/>
      <c r="I63" s="3"/>
      <c r="J63" s="3"/>
      <c r="K63" s="3"/>
    </row>
    <row r="64" spans="1:25" x14ac:dyDescent="0.25">
      <c r="B64" s="3"/>
      <c r="C64" s="3"/>
      <c r="D64" s="3"/>
      <c r="E64" s="3"/>
      <c r="F64" s="3"/>
      <c r="G64" s="3"/>
      <c r="I64" s="3" t="s">
        <v>76</v>
      </c>
      <c r="J64" s="3"/>
      <c r="K64" s="3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2:22" x14ac:dyDescent="0.25">
      <c r="B65" s="3"/>
      <c r="C65" s="3"/>
      <c r="D65" s="3"/>
      <c r="E65" s="3"/>
      <c r="F65" s="3"/>
      <c r="G65" s="3"/>
      <c r="I65" s="3" t="s">
        <v>78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</sheetData>
  <pageMargins left="0.7" right="0.7" top="0.75" bottom="0.75" header="0.3" footer="0.3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Jan 24</vt:lpstr>
      <vt:lpstr>Feb 24</vt:lpstr>
      <vt:lpstr>Mar 24</vt:lpstr>
      <vt:lpstr>Apr 24</vt:lpstr>
      <vt:lpstr>May 24</vt:lpstr>
      <vt:lpstr>Jun 24</vt:lpstr>
      <vt:lpstr>Jul 24</vt:lpstr>
      <vt:lpstr>Aug 24</vt:lpstr>
      <vt:lpstr>Sep 24</vt:lpstr>
      <vt:lpstr>Oct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Sundance treasurer</cp:lastModifiedBy>
  <cp:revision/>
  <cp:lastPrinted>2024-11-15T15:56:35Z</cp:lastPrinted>
  <dcterms:created xsi:type="dcterms:W3CDTF">2024-02-13T17:16:18Z</dcterms:created>
  <dcterms:modified xsi:type="dcterms:W3CDTF">2024-11-15T15:56:40Z</dcterms:modified>
  <cp:category/>
  <cp:contentStatus/>
</cp:coreProperties>
</file>